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<sst xmlns="http://schemas.openxmlformats.org/spreadsheetml/2006/main" count="57" uniqueCount="53">
  <si>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ЗВІТ ПРО ВИКОНАННЯ БЮДЖЕТУ ОБ'ЄДНАНОЇ МІСЬКОЇ ТЕРИТОРІАЛЬНОЇ ГРОМАДИ </t>
  </si>
  <si>
    <t>ЗА І КВАРТАЛ 2019 РОКУ</t>
  </si>
  <si>
    <t>(тис.грн.)</t>
  </si>
  <si>
    <t>Код бюджетної класифікації</t>
  </si>
  <si>
    <t>Найменування</t>
  </si>
  <si>
    <t>Загальний фонд</t>
  </si>
  <si>
    <t>Спеціальний фонд</t>
  </si>
  <si>
    <t>Затверджено розписом на рік з урахуванням змін</t>
  </si>
  <si>
    <t>Затверджено розписом на 3 місяці</t>
  </si>
  <si>
    <t>Фактично виконано</t>
  </si>
  <si>
    <t>Абсолютне відхилення      ("+" або "-")</t>
  </si>
  <si>
    <t>Відсоток виконання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</si>
  <si>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</si>
  <si>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</si>
  <si>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</si>
  <si>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Рентна плата та плата за використання інших природних ресурсів </t>
  </si>
  <si>
    <t>Внутрішні податки на товари та послуги</t>
  </si>
  <si>
    <t>Місцеві податки</t>
  </si>
  <si>
    <t>Інші податки та збори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</si>
  <si>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</si>
  <si>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</si>
  <si>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</si>
  <si>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</si>
  <si>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</si>
  <si>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</si>
  <si>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</si>
  <si>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Разом доходів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</si>
  <si>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</si>
  <si>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</si>
  <si>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</si>
  <si>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</si>
  <si>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</si>
  <si>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Всього доходів</t>
  </si>
  <si>
    <t>ВИДАТКИ І КРЕДИТУВАННЯ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</si>
  <si>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</si>
  <si>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</si>
  <si>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</si>
  <si>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</si>
  <si>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</si>
  <si>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</si>
  <si>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</si>
  <si>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</si>
  <si>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</si>
  <si>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</si>
  <si>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</si>
  <si>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</si>
  <si>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</si>
  <si>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</si>
  <si>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Повернення кредитів, наданих для кредитування громадян на будівництво (реконструкцію) та придбання житла</t>
  </si>
  <si>
    <t>Всього видатків і кредитування</t>
  </si>
  <si>
    <t>В.о. начальника фінансового відділу</t>
  </si>
  <si>
    <t>В.Г. Онуфрієнко</t>
  </si>
  <si>
    <t xml:space="preserve">Додаток
до рішення виконавчого комітету Решетилівської міської ради
26 квітня 2019  №54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</si>
</sst>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wrapText="1"/>
    </xf>
    <xf numFmtId="4" fontId="5" fillId="33" borderId="11" xfId="0" applyNumberFormat="1" applyFont="1" applyFill="1" applyBorder="1" applyAlignment="1">
      <alignment wrapText="1"/>
    </xf>
    <xf numFmtId="0" fontId="8" fillId="0" borderId="11" xfId="52" applyFont="1" applyFill="1" applyBorder="1" applyAlignment="1" applyProtection="1">
      <alignment horizontal="left" wrapText="1"/>
      <protection/>
    </xf>
    <xf numFmtId="2" fontId="5" fillId="33" borderId="11" xfId="0" applyNumberFormat="1" applyFont="1" applyFill="1" applyBorder="1" applyAlignment="1">
      <alignment horizontal="right" wrapText="1"/>
    </xf>
    <xf numFmtId="0" fontId="8" fillId="0" borderId="11" xfId="52" applyFont="1" applyFill="1" applyBorder="1" applyAlignment="1" applyProtection="1">
      <alignment horizontal="left" wrapText="1"/>
      <protection/>
    </xf>
    <xf numFmtId="0" fontId="8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4" fontId="7" fillId="34" borderId="11" xfId="0" applyNumberFormat="1" applyFont="1" applyFill="1" applyBorder="1" applyAlignment="1">
      <alignment wrapText="1"/>
    </xf>
    <xf numFmtId="0" fontId="5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left" wrapText="1"/>
    </xf>
    <xf numFmtId="4" fontId="7" fillId="34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pane xSplit="2" ySplit="7" topLeftCell="F4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" sqref="A2:K2"/>
    </sheetView>
  </sheetViews>
  <sheetFormatPr defaultColWidth="9.00390625" defaultRowHeight="12.75"/>
  <cols>
    <col min="1" max="1" width="10.25390625" style="1" customWidth="1"/>
    <col min="2" max="2" width="61.00390625" style="2" customWidth="1"/>
    <col min="3" max="3" width="14.75390625" style="2" customWidth="1"/>
    <col min="4" max="4" width="15.125" style="1" customWidth="1"/>
    <col min="5" max="5" width="15.00390625" style="1" customWidth="1"/>
    <col min="6" max="6" width="15.125" style="1" customWidth="1"/>
    <col min="7" max="7" width="10.375" style="1" customWidth="1"/>
    <col min="8" max="9" width="14.25390625" style="1" customWidth="1"/>
    <col min="10" max="10" width="14.375" style="1" customWidth="1"/>
    <col min="11" max="11" width="10.375" style="1" customWidth="1"/>
    <col min="12" max="16384" width="9.125" style="1" customWidth="1"/>
  </cols>
  <sheetData>
    <row r="1" spans="8:11" ht="57.75" customHeight="1">
      <c r="H1" s="3"/>
      <c r="I1" s="42" t="s">
        <v>52</v>
      </c>
      <c r="J1" s="42"/>
      <c r="K1" s="42"/>
    </row>
    <row r="2" spans="1:11" s="5" customFormat="1" ht="21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2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5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6" t="s">
        <v>2</v>
      </c>
      <c r="K4" s="4"/>
    </row>
    <row r="5" spans="1:11" s="5" customFormat="1" ht="15.75" customHeight="1">
      <c r="A5" s="44" t="s">
        <v>3</v>
      </c>
      <c r="B5" s="44" t="s">
        <v>4</v>
      </c>
      <c r="C5" s="44" t="s">
        <v>5</v>
      </c>
      <c r="D5" s="44"/>
      <c r="E5" s="44"/>
      <c r="F5" s="44"/>
      <c r="G5" s="44"/>
      <c r="H5" s="45" t="s">
        <v>6</v>
      </c>
      <c r="I5" s="45"/>
      <c r="J5" s="45"/>
      <c r="K5" s="45"/>
    </row>
    <row r="6" spans="1:11" s="5" customFormat="1" ht="59.25" customHeight="1">
      <c r="A6" s="44"/>
      <c r="B6" s="44"/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7" t="s">
        <v>7</v>
      </c>
      <c r="I6" s="8" t="s">
        <v>9</v>
      </c>
      <c r="J6" s="8" t="s">
        <v>10</v>
      </c>
      <c r="K6" s="8" t="s">
        <v>11</v>
      </c>
    </row>
    <row r="7" spans="1:11" s="5" customFormat="1" ht="15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/>
      <c r="H7" s="10">
        <v>6</v>
      </c>
      <c r="I7" s="10">
        <v>7</v>
      </c>
      <c r="J7" s="10">
        <v>8</v>
      </c>
      <c r="K7" s="10"/>
    </row>
    <row r="8" spans="1:11" ht="15.75" customHeight="1">
      <c r="A8" s="11"/>
      <c r="B8" s="12" t="s">
        <v>12</v>
      </c>
      <c r="C8" s="12"/>
      <c r="D8" s="13"/>
      <c r="E8" s="13"/>
      <c r="F8" s="13"/>
      <c r="G8" s="13"/>
      <c r="H8" s="13"/>
      <c r="I8" s="13"/>
      <c r="J8" s="13"/>
      <c r="K8" s="13"/>
    </row>
    <row r="9" spans="1:11" ht="14.25" customHeight="1">
      <c r="A9" s="9">
        <v>10000000</v>
      </c>
      <c r="B9" s="14" t="s">
        <v>13</v>
      </c>
      <c r="C9" s="15">
        <f>C10+C11+C12+C13+C14</f>
        <v>53778</v>
      </c>
      <c r="D9" s="15">
        <f>D10+D11+D12+D13+D14</f>
        <v>11659.099999999999</v>
      </c>
      <c r="E9" s="15">
        <f>E10+E11+E12+E13+E14</f>
        <v>13832.075</v>
      </c>
      <c r="F9" s="15">
        <f>E9-D9</f>
        <v>2172.975000000002</v>
      </c>
      <c r="G9" s="15">
        <f>E9/D9*100</f>
        <v>118.63758780694911</v>
      </c>
      <c r="H9" s="15">
        <f>H10+H11+H12+H13+H14</f>
        <v>321</v>
      </c>
      <c r="I9" s="15">
        <f>I10+I11+I12+I13+I14</f>
        <v>68.46</v>
      </c>
      <c r="J9" s="15">
        <f>I9-H9</f>
        <v>-252.54000000000002</v>
      </c>
      <c r="K9" s="15">
        <f>I9/H9*100</f>
        <v>21.327102803738317</v>
      </c>
    </row>
    <row r="10" spans="1:11" ht="14.25" customHeight="1">
      <c r="A10" s="9">
        <v>11000000</v>
      </c>
      <c r="B10" s="16" t="s">
        <v>14</v>
      </c>
      <c r="C10" s="15">
        <v>34578</v>
      </c>
      <c r="D10" s="15">
        <v>8944.3</v>
      </c>
      <c r="E10" s="15">
        <v>10669.7</v>
      </c>
      <c r="F10" s="15">
        <f>E10-D10</f>
        <v>1725.4000000000015</v>
      </c>
      <c r="G10" s="15">
        <f>E10/D10*100</f>
        <v>119.29049785897166</v>
      </c>
      <c r="H10" s="15">
        <v>0</v>
      </c>
      <c r="I10" s="15">
        <v>0</v>
      </c>
      <c r="J10" s="15">
        <v>0</v>
      </c>
      <c r="K10" s="15">
        <v>0</v>
      </c>
    </row>
    <row r="11" spans="1:11" ht="14.25" customHeight="1">
      <c r="A11" s="9">
        <v>13000000</v>
      </c>
      <c r="B11" s="16" t="s">
        <v>15</v>
      </c>
      <c r="C11" s="15">
        <v>59</v>
      </c>
      <c r="D11" s="15">
        <v>9</v>
      </c>
      <c r="E11" s="15">
        <v>12.145</v>
      </c>
      <c r="F11" s="15">
        <f>E11-D11</f>
        <v>3.1449999999999996</v>
      </c>
      <c r="G11" s="15">
        <f>E11/D11*100</f>
        <v>134.94444444444446</v>
      </c>
      <c r="H11" s="15"/>
      <c r="I11" s="15"/>
      <c r="J11" s="15"/>
      <c r="K11" s="15"/>
    </row>
    <row r="12" spans="1:11" ht="14.25" customHeight="1">
      <c r="A12" s="9">
        <v>14000000</v>
      </c>
      <c r="B12" s="16" t="s">
        <v>16</v>
      </c>
      <c r="C12" s="15">
        <v>8450</v>
      </c>
      <c r="D12" s="15">
        <v>360</v>
      </c>
      <c r="E12" s="15">
        <v>411.56</v>
      </c>
      <c r="F12" s="15">
        <f>E12-D12</f>
        <v>51.56</v>
      </c>
      <c r="G12" s="15">
        <f>E12/D12*100</f>
        <v>114.32222222222221</v>
      </c>
      <c r="H12" s="15"/>
      <c r="I12" s="15"/>
      <c r="J12" s="15"/>
      <c r="K12" s="15"/>
    </row>
    <row r="13" spans="1:11" ht="14.25" customHeight="1">
      <c r="A13" s="9">
        <v>18000000</v>
      </c>
      <c r="B13" s="16" t="s">
        <v>17</v>
      </c>
      <c r="C13" s="15">
        <v>10691</v>
      </c>
      <c r="D13" s="15">
        <v>2345.8</v>
      </c>
      <c r="E13" s="15">
        <v>2738.67</v>
      </c>
      <c r="F13" s="15">
        <f>E13-D13</f>
        <v>392.8699999999999</v>
      </c>
      <c r="G13" s="15">
        <f>E13/D13*100</f>
        <v>116.7478045869213</v>
      </c>
      <c r="H13" s="15"/>
      <c r="I13" s="15"/>
      <c r="J13" s="15"/>
      <c r="K13" s="15"/>
    </row>
    <row r="14" spans="1:11" ht="14.25" customHeight="1">
      <c r="A14" s="9">
        <v>19000000</v>
      </c>
      <c r="B14" s="16" t="s">
        <v>18</v>
      </c>
      <c r="C14" s="15"/>
      <c r="D14" s="15"/>
      <c r="E14" s="15"/>
      <c r="F14" s="15"/>
      <c r="G14" s="15"/>
      <c r="H14" s="15">
        <v>321</v>
      </c>
      <c r="I14" s="15">
        <v>68.46</v>
      </c>
      <c r="J14" s="15">
        <f>I14-H14</f>
        <v>-252.54000000000002</v>
      </c>
      <c r="K14" s="15">
        <f>I14/H14*100</f>
        <v>21.327102803738317</v>
      </c>
    </row>
    <row r="15" spans="1:11" ht="14.25" customHeight="1">
      <c r="A15" s="9">
        <v>20000000</v>
      </c>
      <c r="B15" s="14" t="s">
        <v>19</v>
      </c>
      <c r="C15" s="15">
        <f>C16+C17+C18</f>
        <v>1222</v>
      </c>
      <c r="D15" s="17">
        <f>D16+D17+D18</f>
        <v>331.7</v>
      </c>
      <c r="E15" s="17">
        <f>E16+E17+E18</f>
        <v>294.43</v>
      </c>
      <c r="F15" s="15">
        <f>E15-D15</f>
        <v>-37.26999999999998</v>
      </c>
      <c r="G15" s="15">
        <f>E15/D15*100</f>
        <v>88.76394332227918</v>
      </c>
      <c r="H15" s="15">
        <f>H16+H17+H18+H19</f>
        <v>4157.216</v>
      </c>
      <c r="I15" s="15">
        <f>I16+I17+I18+I19</f>
        <v>3595.84</v>
      </c>
      <c r="J15" s="15">
        <f>I15-H15</f>
        <v>-561.3760000000002</v>
      </c>
      <c r="K15" s="15">
        <f>I15/H15*100</f>
        <v>86.49634755567187</v>
      </c>
    </row>
    <row r="16" spans="1:11" ht="14.25" customHeight="1">
      <c r="A16" s="9">
        <v>21000000</v>
      </c>
      <c r="B16" s="18" t="s">
        <v>20</v>
      </c>
      <c r="C16" s="15">
        <v>0</v>
      </c>
      <c r="D16" s="15">
        <v>0</v>
      </c>
      <c r="E16" s="15">
        <v>17.85</v>
      </c>
      <c r="F16" s="15">
        <f>E16-D16</f>
        <v>17.85</v>
      </c>
      <c r="G16" s="15">
        <v>0</v>
      </c>
      <c r="H16" s="15"/>
      <c r="I16" s="15"/>
      <c r="J16" s="15"/>
      <c r="K16" s="15"/>
    </row>
    <row r="17" spans="1:11" ht="14.25" customHeight="1">
      <c r="A17" s="9">
        <v>22000000</v>
      </c>
      <c r="B17" s="14" t="s">
        <v>21</v>
      </c>
      <c r="C17" s="15">
        <v>1210</v>
      </c>
      <c r="D17" s="15">
        <v>328.2</v>
      </c>
      <c r="E17" s="15">
        <v>255.65</v>
      </c>
      <c r="F17" s="15">
        <f>E17-D17</f>
        <v>-72.54999999999998</v>
      </c>
      <c r="G17" s="15">
        <f>E17/D17*100</f>
        <v>77.89457647775747</v>
      </c>
      <c r="H17" s="15"/>
      <c r="I17" s="15"/>
      <c r="J17" s="15"/>
      <c r="K17" s="15"/>
    </row>
    <row r="18" spans="1:11" ht="14.25" customHeight="1">
      <c r="A18" s="9">
        <v>24000000</v>
      </c>
      <c r="B18" s="14" t="s">
        <v>22</v>
      </c>
      <c r="C18" s="15">
        <v>12</v>
      </c>
      <c r="D18" s="15">
        <v>3.5</v>
      </c>
      <c r="E18" s="15">
        <v>20.93</v>
      </c>
      <c r="F18" s="15">
        <f>E18-D18</f>
        <v>17.43</v>
      </c>
      <c r="G18" s="15">
        <f>E18/D18*100</f>
        <v>598</v>
      </c>
      <c r="H18" s="15"/>
      <c r="I18" s="15"/>
      <c r="J18" s="15"/>
      <c r="K18" s="15"/>
    </row>
    <row r="19" spans="1:11" ht="14.25" customHeight="1">
      <c r="A19" s="9">
        <v>25000000</v>
      </c>
      <c r="B19" s="18" t="s">
        <v>23</v>
      </c>
      <c r="C19" s="19"/>
      <c r="D19" s="15"/>
      <c r="E19" s="15"/>
      <c r="F19" s="15"/>
      <c r="G19" s="15"/>
      <c r="H19" s="15">
        <v>4157.216</v>
      </c>
      <c r="I19" s="15">
        <v>3595.84</v>
      </c>
      <c r="J19" s="15">
        <f>I19-H19</f>
        <v>-561.3760000000002</v>
      </c>
      <c r="K19" s="15">
        <f>I19/H19*100</f>
        <v>86.49634755567187</v>
      </c>
    </row>
    <row r="20" spans="1:11" s="21" customFormat="1" ht="14.25" customHeight="1">
      <c r="A20" s="20">
        <v>50000000</v>
      </c>
      <c r="B20" s="19" t="s">
        <v>24</v>
      </c>
      <c r="C20" s="19"/>
      <c r="D20" s="15"/>
      <c r="E20" s="15"/>
      <c r="F20" s="15"/>
      <c r="G20" s="15"/>
      <c r="H20" s="15"/>
      <c r="I20" s="15"/>
      <c r="J20" s="15"/>
      <c r="K20" s="15"/>
    </row>
    <row r="21" spans="1:11" s="21" customFormat="1" ht="14.25" customHeight="1">
      <c r="A21" s="20">
        <v>50110000</v>
      </c>
      <c r="B21" s="19" t="s">
        <v>25</v>
      </c>
      <c r="C21" s="19"/>
      <c r="D21" s="15"/>
      <c r="E21" s="15"/>
      <c r="F21" s="15"/>
      <c r="G21" s="15"/>
      <c r="H21" s="15"/>
      <c r="I21" s="15"/>
      <c r="J21" s="15"/>
      <c r="K21" s="15"/>
    </row>
    <row r="22" spans="1:11" ht="14.25" customHeight="1">
      <c r="A22" s="22"/>
      <c r="B22" s="23" t="s">
        <v>26</v>
      </c>
      <c r="C22" s="24">
        <f>SUM(C9+C15+C20)</f>
        <v>55000</v>
      </c>
      <c r="D22" s="24">
        <f>SUM(D9+D15+D20)</f>
        <v>11990.8</v>
      </c>
      <c r="E22" s="24">
        <f>SUM(E9+E15+E20)</f>
        <v>14126.505000000001</v>
      </c>
      <c r="F22" s="24">
        <f aca="true" t="shared" si="0" ref="F22:F28">E22-D22</f>
        <v>2135.7050000000017</v>
      </c>
      <c r="G22" s="24">
        <f aca="true" t="shared" si="1" ref="G22:G28">E22/D22*100</f>
        <v>117.81119691763686</v>
      </c>
      <c r="H22" s="24">
        <f>SUM(H9+H15+H20)</f>
        <v>4478.216</v>
      </c>
      <c r="I22" s="24">
        <f>SUM(I9+I15+I20)</f>
        <v>3664.3</v>
      </c>
      <c r="J22" s="24">
        <f>I22-H22</f>
        <v>-813.9160000000002</v>
      </c>
      <c r="K22" s="24">
        <f>I22/H22*100</f>
        <v>81.82499459606237</v>
      </c>
    </row>
    <row r="23" spans="1:11" ht="14.25" customHeight="1">
      <c r="A23" s="9">
        <v>40000000</v>
      </c>
      <c r="B23" s="18" t="s">
        <v>27</v>
      </c>
      <c r="C23" s="15">
        <f>C24</f>
        <v>23519.499999999996</v>
      </c>
      <c r="D23" s="15">
        <f>D24</f>
        <v>6772.75</v>
      </c>
      <c r="E23" s="15">
        <f>E24</f>
        <v>6772.75</v>
      </c>
      <c r="F23" s="15">
        <f t="shared" si="0"/>
        <v>0</v>
      </c>
      <c r="G23" s="15">
        <f t="shared" si="1"/>
        <v>100</v>
      </c>
      <c r="H23" s="15">
        <f>H24</f>
        <v>200</v>
      </c>
      <c r="I23" s="15">
        <f>I24</f>
        <v>0</v>
      </c>
      <c r="J23" s="15">
        <f>I23-H23</f>
        <v>-200</v>
      </c>
      <c r="K23" s="15">
        <f>I23/H23*100</f>
        <v>0</v>
      </c>
    </row>
    <row r="24" spans="1:11" ht="14.25" customHeight="1">
      <c r="A24" s="9">
        <v>41000000</v>
      </c>
      <c r="B24" s="18" t="s">
        <v>28</v>
      </c>
      <c r="C24" s="15">
        <f>C25+C26+C27</f>
        <v>23519.499999999996</v>
      </c>
      <c r="D24" s="15">
        <f>D25+D26+D27</f>
        <v>6772.75</v>
      </c>
      <c r="E24" s="15">
        <f>E25+E26+E27</f>
        <v>6772.75</v>
      </c>
      <c r="F24" s="15">
        <f t="shared" si="0"/>
        <v>0</v>
      </c>
      <c r="G24" s="15">
        <f t="shared" si="1"/>
        <v>100</v>
      </c>
      <c r="H24" s="15">
        <f>H25+H26+H27</f>
        <v>200</v>
      </c>
      <c r="I24" s="15">
        <f>I25+I26+I27</f>
        <v>0</v>
      </c>
      <c r="J24" s="15">
        <f>I24-H24</f>
        <v>-200</v>
      </c>
      <c r="K24" s="15">
        <f>I24/H24*100</f>
        <v>0</v>
      </c>
    </row>
    <row r="25" spans="1:11" ht="14.25" customHeight="1">
      <c r="A25" s="9">
        <v>41030000</v>
      </c>
      <c r="B25" s="14" t="s">
        <v>29</v>
      </c>
      <c r="C25" s="17">
        <v>19926.6</v>
      </c>
      <c r="D25" s="15">
        <v>6038.6</v>
      </c>
      <c r="E25" s="15">
        <v>6038.6</v>
      </c>
      <c r="F25" s="15">
        <f t="shared" si="0"/>
        <v>0</v>
      </c>
      <c r="G25" s="15">
        <f t="shared" si="1"/>
        <v>100</v>
      </c>
      <c r="H25" s="15"/>
      <c r="I25" s="15"/>
      <c r="J25" s="15"/>
      <c r="K25" s="15"/>
    </row>
    <row r="26" spans="1:11" ht="14.25" customHeight="1">
      <c r="A26" s="9">
        <v>41040000</v>
      </c>
      <c r="B26" s="14" t="s">
        <v>30</v>
      </c>
      <c r="C26" s="17">
        <v>2739.3</v>
      </c>
      <c r="D26" s="15">
        <v>683.9</v>
      </c>
      <c r="E26" s="15">
        <v>683.9</v>
      </c>
      <c r="F26" s="15">
        <f t="shared" si="0"/>
        <v>0</v>
      </c>
      <c r="G26" s="15">
        <f t="shared" si="1"/>
        <v>100</v>
      </c>
      <c r="H26" s="15"/>
      <c r="I26" s="15"/>
      <c r="J26" s="15"/>
      <c r="K26" s="15"/>
    </row>
    <row r="27" spans="1:11" ht="14.25" customHeight="1">
      <c r="A27" s="9">
        <v>41050000</v>
      </c>
      <c r="B27" s="14" t="s">
        <v>31</v>
      </c>
      <c r="C27" s="17">
        <v>853.6</v>
      </c>
      <c r="D27" s="15">
        <v>50.25</v>
      </c>
      <c r="E27" s="15">
        <v>50.25</v>
      </c>
      <c r="F27" s="15">
        <f t="shared" si="0"/>
        <v>0</v>
      </c>
      <c r="G27" s="15">
        <f t="shared" si="1"/>
        <v>100</v>
      </c>
      <c r="H27" s="15">
        <v>200</v>
      </c>
      <c r="I27" s="15">
        <v>0</v>
      </c>
      <c r="J27" s="15">
        <f>I27-H27</f>
        <v>-200</v>
      </c>
      <c r="K27" s="15">
        <f>I27/H27*100</f>
        <v>0</v>
      </c>
    </row>
    <row r="28" spans="1:11" ht="14.25" customHeight="1">
      <c r="A28" s="25"/>
      <c r="B28" s="26" t="s">
        <v>32</v>
      </c>
      <c r="C28" s="27">
        <f>SUM(C22+C23)</f>
        <v>78519.5</v>
      </c>
      <c r="D28" s="27">
        <f>SUM(D22+D23)</f>
        <v>18763.55</v>
      </c>
      <c r="E28" s="27">
        <f>SUM(E22+E23)</f>
        <v>20899.255</v>
      </c>
      <c r="F28" s="24">
        <f t="shared" si="0"/>
        <v>2135.7050000000017</v>
      </c>
      <c r="G28" s="24">
        <f t="shared" si="1"/>
        <v>111.38220112931722</v>
      </c>
      <c r="H28" s="27">
        <f>SUM(H22+H23)</f>
        <v>4678.216</v>
      </c>
      <c r="I28" s="27">
        <f>SUM(I22+I23)</f>
        <v>3664.3</v>
      </c>
      <c r="J28" s="24">
        <f>I28-H28</f>
        <v>-1013.9160000000002</v>
      </c>
      <c r="K28" s="24">
        <f>I28/H28*100</f>
        <v>78.32686648072684</v>
      </c>
    </row>
    <row r="29" spans="1:11" s="5" customFormat="1" ht="15">
      <c r="A29" s="28"/>
      <c r="B29" s="29" t="s">
        <v>33</v>
      </c>
      <c r="C29" s="30"/>
      <c r="D29" s="31"/>
      <c r="E29" s="31"/>
      <c r="F29" s="31"/>
      <c r="G29" s="31"/>
      <c r="H29" s="31"/>
      <c r="I29" s="31"/>
      <c r="J29" s="31"/>
      <c r="K29" s="31"/>
    </row>
    <row r="30" spans="1:11" s="5" customFormat="1" ht="15">
      <c r="A30" s="32" t="s">
        <v>34</v>
      </c>
      <c r="B30" s="33" t="s">
        <v>35</v>
      </c>
      <c r="C30" s="15">
        <v>13147.035</v>
      </c>
      <c r="D30" s="15">
        <v>2238.49</v>
      </c>
      <c r="E30" s="15">
        <v>2230.39</v>
      </c>
      <c r="F30" s="15">
        <f aca="true" t="shared" si="2" ref="F30:F41">E30-D30</f>
        <v>-8.099999999999909</v>
      </c>
      <c r="G30" s="15">
        <f>E30/D30*100</f>
        <v>99.63814893075244</v>
      </c>
      <c r="H30" s="15">
        <v>456</v>
      </c>
      <c r="I30" s="15">
        <v>90.167</v>
      </c>
      <c r="J30" s="15">
        <f aca="true" t="shared" si="3" ref="J30:J41">I30-H30</f>
        <v>-365.83299999999997</v>
      </c>
      <c r="K30" s="15">
        <f aca="true" t="shared" si="4" ref="K30:K38">I30/H30*100</f>
        <v>19.7734649122807</v>
      </c>
    </row>
    <row r="31" spans="1:11" s="5" customFormat="1" ht="15">
      <c r="A31" s="32" t="s">
        <v>36</v>
      </c>
      <c r="B31" s="33" t="s">
        <v>37</v>
      </c>
      <c r="C31" s="15">
        <v>42373.99</v>
      </c>
      <c r="D31" s="15">
        <v>10556.67</v>
      </c>
      <c r="E31" s="15">
        <v>10498.92</v>
      </c>
      <c r="F31" s="15">
        <f t="shared" si="2"/>
        <v>-57.75</v>
      </c>
      <c r="G31" s="15">
        <f>E31/D31*100</f>
        <v>99.452952493542</v>
      </c>
      <c r="H31" s="15">
        <v>3401.81</v>
      </c>
      <c r="I31" s="15">
        <v>325.3</v>
      </c>
      <c r="J31" s="15">
        <f t="shared" si="3"/>
        <v>-3076.5099999999998</v>
      </c>
      <c r="K31" s="15">
        <f t="shared" si="4"/>
        <v>9.562556403796803</v>
      </c>
    </row>
    <row r="32" spans="1:11" s="5" customFormat="1" ht="15" hidden="1">
      <c r="A32" s="32" t="s">
        <v>38</v>
      </c>
      <c r="B32" s="33" t="s">
        <v>39</v>
      </c>
      <c r="C32" s="15"/>
      <c r="D32" s="15"/>
      <c r="E32" s="15"/>
      <c r="F32" s="15">
        <f t="shared" si="2"/>
        <v>0</v>
      </c>
      <c r="G32" s="15"/>
      <c r="H32" s="15">
        <v>0</v>
      </c>
      <c r="I32" s="15">
        <v>0</v>
      </c>
      <c r="J32" s="15">
        <f t="shared" si="3"/>
        <v>0</v>
      </c>
      <c r="K32" s="15" t="e">
        <f t="shared" si="4"/>
        <v>#DIV/0!</v>
      </c>
    </row>
    <row r="33" spans="1:11" s="5" customFormat="1" ht="17.25" customHeight="1">
      <c r="A33" s="32" t="s">
        <v>40</v>
      </c>
      <c r="B33" s="14" t="s">
        <v>41</v>
      </c>
      <c r="C33" s="15">
        <v>1282.68</v>
      </c>
      <c r="D33" s="15">
        <v>259.9</v>
      </c>
      <c r="E33" s="15">
        <v>252.6</v>
      </c>
      <c r="F33" s="15">
        <f t="shared" si="2"/>
        <v>-7.299999999999983</v>
      </c>
      <c r="G33" s="15">
        <f aca="true" t="shared" si="5" ref="G33:G41">E33/D33*100</f>
        <v>97.191227395152</v>
      </c>
      <c r="H33" s="15">
        <v>19.08</v>
      </c>
      <c r="I33" s="15">
        <v>19.08</v>
      </c>
      <c r="J33" s="15">
        <f t="shared" si="3"/>
        <v>0</v>
      </c>
      <c r="K33" s="15">
        <f t="shared" si="4"/>
        <v>100</v>
      </c>
    </row>
    <row r="34" spans="1:11" s="5" customFormat="1" ht="15">
      <c r="A34" s="9">
        <v>4000</v>
      </c>
      <c r="B34" s="33" t="s">
        <v>42</v>
      </c>
      <c r="C34" s="15">
        <v>3948.33</v>
      </c>
      <c r="D34" s="15">
        <v>819.33</v>
      </c>
      <c r="E34" s="15">
        <v>810.07</v>
      </c>
      <c r="F34" s="15">
        <f t="shared" si="2"/>
        <v>-9.259999999999991</v>
      </c>
      <c r="G34" s="15">
        <f t="shared" si="5"/>
        <v>98.86980825796687</v>
      </c>
      <c r="H34" s="15">
        <v>149.21</v>
      </c>
      <c r="I34" s="15">
        <v>47.06</v>
      </c>
      <c r="J34" s="15">
        <f t="shared" si="3"/>
        <v>-102.15</v>
      </c>
      <c r="K34" s="15">
        <f t="shared" si="4"/>
        <v>31.53944105622947</v>
      </c>
    </row>
    <row r="35" spans="1:11" s="5" customFormat="1" ht="15">
      <c r="A35" s="9">
        <v>5000</v>
      </c>
      <c r="B35" s="33" t="s">
        <v>43</v>
      </c>
      <c r="C35" s="15">
        <v>1505.4</v>
      </c>
      <c r="D35" s="15">
        <v>352.55</v>
      </c>
      <c r="E35" s="15">
        <v>339.23</v>
      </c>
      <c r="F35" s="15">
        <f t="shared" si="2"/>
        <v>-13.319999999999993</v>
      </c>
      <c r="G35" s="15">
        <f t="shared" si="5"/>
        <v>96.22181250886399</v>
      </c>
      <c r="H35" s="15">
        <v>9.13</v>
      </c>
      <c r="I35" s="15">
        <v>7.94</v>
      </c>
      <c r="J35" s="15">
        <f t="shared" si="3"/>
        <v>-1.1900000000000004</v>
      </c>
      <c r="K35" s="15">
        <f t="shared" si="4"/>
        <v>86.96604600219058</v>
      </c>
    </row>
    <row r="36" spans="1:11" s="5" customFormat="1" ht="15">
      <c r="A36" s="9">
        <v>6000</v>
      </c>
      <c r="B36" s="33" t="s">
        <v>44</v>
      </c>
      <c r="C36" s="15">
        <v>5624.53</v>
      </c>
      <c r="D36" s="15">
        <v>1657.2</v>
      </c>
      <c r="E36" s="15">
        <v>1650.68</v>
      </c>
      <c r="F36" s="15">
        <f t="shared" si="2"/>
        <v>-6.519999999999982</v>
      </c>
      <c r="G36" s="15">
        <f t="shared" si="5"/>
        <v>99.60656529085205</v>
      </c>
      <c r="H36" s="15">
        <v>4998.13</v>
      </c>
      <c r="I36" s="15">
        <v>3019.35</v>
      </c>
      <c r="J36" s="15">
        <f t="shared" si="3"/>
        <v>-1978.7800000000002</v>
      </c>
      <c r="K36" s="15">
        <f t="shared" si="4"/>
        <v>60.40959318785225</v>
      </c>
    </row>
    <row r="37" spans="1:11" s="5" customFormat="1" ht="15">
      <c r="A37" s="9">
        <v>7000</v>
      </c>
      <c r="B37" s="33" t="s">
        <v>45</v>
      </c>
      <c r="C37" s="15">
        <v>621</v>
      </c>
      <c r="D37" s="15">
        <v>18.31</v>
      </c>
      <c r="E37" s="15">
        <v>18.31</v>
      </c>
      <c r="F37" s="15">
        <f t="shared" si="2"/>
        <v>0</v>
      </c>
      <c r="G37" s="15">
        <f t="shared" si="5"/>
        <v>100</v>
      </c>
      <c r="H37" s="15">
        <v>6814</v>
      </c>
      <c r="I37" s="15">
        <v>195.36</v>
      </c>
      <c r="J37" s="15">
        <f t="shared" si="3"/>
        <v>-6618.64</v>
      </c>
      <c r="K37" s="15">
        <f t="shared" si="4"/>
        <v>2.8670384502494866</v>
      </c>
    </row>
    <row r="38" spans="1:11" s="5" customFormat="1" ht="15">
      <c r="A38" s="9">
        <v>8000</v>
      </c>
      <c r="B38" s="14" t="s">
        <v>46</v>
      </c>
      <c r="C38" s="15">
        <v>250</v>
      </c>
      <c r="D38" s="15">
        <v>100</v>
      </c>
      <c r="E38" s="15">
        <v>100</v>
      </c>
      <c r="F38" s="15">
        <f t="shared" si="2"/>
        <v>0</v>
      </c>
      <c r="G38" s="15">
        <f t="shared" si="5"/>
        <v>100</v>
      </c>
      <c r="H38" s="15">
        <v>608.72</v>
      </c>
      <c r="I38" s="15">
        <v>318.85</v>
      </c>
      <c r="J38" s="15">
        <f t="shared" si="3"/>
        <v>-289.87</v>
      </c>
      <c r="K38" s="15">
        <f t="shared" si="4"/>
        <v>52.38040478380866</v>
      </c>
    </row>
    <row r="39" spans="1:11" s="5" customFormat="1" ht="15">
      <c r="A39" s="9">
        <v>9000</v>
      </c>
      <c r="B39" s="14" t="s">
        <v>47</v>
      </c>
      <c r="C39" s="15">
        <v>3625.62</v>
      </c>
      <c r="D39" s="15">
        <v>2969.4</v>
      </c>
      <c r="E39" s="15">
        <v>2969.4</v>
      </c>
      <c r="F39" s="15">
        <f t="shared" si="2"/>
        <v>0</v>
      </c>
      <c r="G39" s="15">
        <f t="shared" si="5"/>
        <v>100</v>
      </c>
      <c r="H39" s="15">
        <v>0</v>
      </c>
      <c r="I39" s="15">
        <v>0</v>
      </c>
      <c r="J39" s="15">
        <f t="shared" si="3"/>
        <v>0</v>
      </c>
      <c r="K39" s="15">
        <v>0</v>
      </c>
    </row>
    <row r="40" spans="1:11" s="5" customFormat="1" ht="46.5" customHeight="1" hidden="1">
      <c r="A40" s="9">
        <v>250909</v>
      </c>
      <c r="B40" s="14" t="s">
        <v>48</v>
      </c>
      <c r="C40" s="15"/>
      <c r="D40" s="15"/>
      <c r="E40" s="15"/>
      <c r="F40" s="15">
        <f t="shared" si="2"/>
        <v>0</v>
      </c>
      <c r="G40" s="15" t="e">
        <f t="shared" si="5"/>
        <v>#DIV/0!</v>
      </c>
      <c r="H40" s="15"/>
      <c r="I40" s="15"/>
      <c r="J40" s="15">
        <f t="shared" si="3"/>
        <v>0</v>
      </c>
      <c r="K40" s="15"/>
    </row>
    <row r="41" spans="1:11" s="5" customFormat="1" ht="15">
      <c r="A41" s="34"/>
      <c r="B41" s="26" t="s">
        <v>49</v>
      </c>
      <c r="C41" s="24">
        <f>SUM(C30:C40)</f>
        <v>72378.58499999999</v>
      </c>
      <c r="D41" s="24">
        <f>SUM(D30:D40)</f>
        <v>18971.85</v>
      </c>
      <c r="E41" s="24">
        <f>SUM(E30:E40)</f>
        <v>18869.6</v>
      </c>
      <c r="F41" s="24">
        <f t="shared" si="2"/>
        <v>-102.25</v>
      </c>
      <c r="G41" s="24">
        <f t="shared" si="5"/>
        <v>99.4610435988056</v>
      </c>
      <c r="H41" s="24">
        <f>SUM(H30:H40)</f>
        <v>16456.08</v>
      </c>
      <c r="I41" s="24">
        <f>SUM(I30:I40)</f>
        <v>4023.107</v>
      </c>
      <c r="J41" s="24">
        <f t="shared" si="3"/>
        <v>-12432.973000000002</v>
      </c>
      <c r="K41" s="24">
        <f>I41/H41*100</f>
        <v>24.44754157733798</v>
      </c>
    </row>
    <row r="42" spans="1:11" ht="15.75" customHeight="1" hidden="1">
      <c r="A42" s="35"/>
      <c r="B42" s="36"/>
      <c r="C42" s="36"/>
      <c r="D42" s="37"/>
      <c r="E42" s="37"/>
      <c r="F42" s="38"/>
      <c r="G42" s="38"/>
      <c r="H42" s="37"/>
      <c r="I42" s="37"/>
      <c r="J42" s="38"/>
      <c r="K42" s="38"/>
    </row>
    <row r="43" spans="1:11" ht="15.75" customHeight="1" hidden="1">
      <c r="A43" s="35"/>
      <c r="B43" s="36"/>
      <c r="C43" s="36"/>
      <c r="D43" s="37"/>
      <c r="E43" s="37"/>
      <c r="F43" s="38"/>
      <c r="G43" s="38"/>
      <c r="H43" s="37"/>
      <c r="I43" s="37"/>
      <c r="J43" s="38"/>
      <c r="K43" s="38"/>
    </row>
    <row r="44" spans="1:11" ht="15" hidden="1">
      <c r="A44" s="35"/>
      <c r="B44" s="39"/>
      <c r="C44" s="39"/>
      <c r="D44" s="37"/>
      <c r="E44" s="37"/>
      <c r="F44" s="38"/>
      <c r="G44" s="38"/>
      <c r="H44" s="37"/>
      <c r="I44" s="37"/>
      <c r="J44" s="38"/>
      <c r="K44" s="38"/>
    </row>
    <row r="46" spans="2:10" ht="18.75">
      <c r="B46" s="40" t="s">
        <v>50</v>
      </c>
      <c r="H46" s="41" t="s">
        <v>51</v>
      </c>
      <c r="I46" s="41"/>
      <c r="J46" s="41"/>
    </row>
  </sheetData>
  <sheetProtection selectLockedCells="1" selectUnlockedCells="1"/>
  <mergeCells count="8">
    <mergeCell ref="H46:J46"/>
    <mergeCell ref="I1:K1"/>
    <mergeCell ref="A2:K2"/>
    <mergeCell ref="A3:K3"/>
    <mergeCell ref="A5:A6"/>
    <mergeCell ref="B5:B6"/>
    <mergeCell ref="C5:G5"/>
    <mergeCell ref="H5:K5"/>
  </mergeCells>
  <printOptions/>
  <pageMargins left="0.6298611111111111" right="0.19652777777777777" top="0.39375" bottom="0.39375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2019-04-24T11:24:06Z</cp:lastPrinted>
  <dcterms:modified xsi:type="dcterms:W3CDTF">2019-05-03T12:18:55Z</dcterms:modified>
  <cp:category/>
  <cp:version/>
  <cp:contentType/>
  <cp:contentStatus/>
</cp:coreProperties>
</file>