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Print_Titles" localSheetId="0">'Лист1'!$6:$8</definedName>
    <definedName name="Excel_BuiltIn_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<sst xmlns="http://schemas.openxmlformats.org/spreadsheetml/2006/main" count="73" uniqueCount="68">
  <si>
    <t xml:space="preserve">Додаток 2
до рішення одинадцятої позачергової
сесії сьомого скликання
Решетилівської міської ради
09  листопада 2018 року №405-11-VII
</t>
  </si>
  <si>
    <t xml:space="preserve">ЗВІТ ПРО ВИКОНАННЯ БЮДЖЕТУ РЕШЕТИЛІВСЬКОЇ МІСЬКОЇ ОБ'ЄДНАНОЇ ТЕРИТОРІАЛЬНОЇ ГРОМАДИ </t>
  </si>
  <si>
    <t>за 9 місяців 2019 року</t>
  </si>
  <si>
    <t>(грн.)</t>
  </si>
  <si>
    <t>Код бюджетної класифікації</t>
  </si>
  <si>
    <t>Найменування</t>
  </si>
  <si>
    <t>Загальний фонд</t>
  </si>
  <si>
    <t>Спеціальний фонд</t>
  </si>
  <si>
    <t>Затверджено розписом на рік з урахуванням змін</t>
  </si>
  <si>
    <t>Затверджено розписом на 9 місяців</t>
  </si>
  <si>
    <t>Фактично виконано</t>
  </si>
  <si>
    <t>Абсолютне відхилення      ("+" або "-")</t>
  </si>
  <si>
    <t>Відсоток виконання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</si>
  <si>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</si>
  <si>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</si>
  <si>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</si>
  <si>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Рентна плата та плата за використання інших природних ресурсів </t>
  </si>
  <si>
    <t>Внутрішні податки на товари та послуги</t>
  </si>
  <si>
    <t>Місцеві податки</t>
  </si>
  <si>
    <t>Інші податки та збори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</si>
  <si>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</si>
  <si>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</si>
  <si>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</si>
  <si>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</si>
  <si>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</si>
  <si>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Цільові фонди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</si>
  <si>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</si>
  <si>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Разом доходів без урахування трансфертів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</si>
  <si>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</si>
  <si>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</si>
  <si>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</si>
  <si>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</si>
  <si>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</si>
  <si>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Всього доходів</t>
  </si>
  <si>
    <t>ВИДАТКИ І КРЕДИТУВАННЯ</t>
  </si>
  <si>
    <t>0100</t>
  </si>
  <si>
    <t>Державне управління</t>
  </si>
  <si>
    <t>1000</t>
  </si>
  <si>
    <t>Освіта разом</t>
  </si>
  <si>
    <t>1010</t>
  </si>
  <si>
    <t>Дошкільна освіта</t>
  </si>
  <si>
    <t>1020</t>
  </si>
  <si>
    <t>Загальна середня освіта</t>
  </si>
  <si>
    <t>1090</t>
  </si>
  <si>
    <t>Позашкільна освіта</t>
  </si>
  <si>
    <t>1100</t>
  </si>
  <si>
    <t>Школа естетичного виховання</t>
  </si>
  <si>
    <t>1162</t>
  </si>
  <si>
    <t>Інші програми та заходи у сфері освіти</t>
  </si>
  <si>
    <t>2000</t>
  </si>
  <si>
    <t>Охорона здоров`я</t>
  </si>
  <si>
    <t>3000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</si>
  <si>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</si>
  <si>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</si>
  <si>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</si>
  <si>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 разом</t>
  </si>
  <si>
    <t>Обслуговування житлового фонду</t>
  </si>
  <si>
    <t>Водопровідно-каналізаційне господарство</t>
  </si>
  <si>
    <t>Благоустрій населених пунктів</t>
  </si>
  <si>
    <t>Відшкодування різниці тарифів</t>
  </si>
  <si>
    <t>Витрати, повязані з обслуговуванням кредитів</t>
  </si>
  <si>
    <t>Економічна діяльність</t>
  </si>
  <si>
    <t>Інша діяльність</t>
  </si>
  <si>
    <t>Міжбюджетні трансферти</t>
  </si>
  <si>
    <t>Повернення кредитів, наданих для кредитування громадян на будівництво (реконструкцію) та придбання житла</t>
  </si>
  <si>
    <t>Всього видатків і кредитування</t>
  </si>
  <si>
    <t>Начальник фінансового відділу</t>
  </si>
  <si>
    <t>В.Г. Онуфрієнко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</si>
</sst>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#,##0.00"/>
    <numFmt numFmtId="167" formatCode="0.00"/>
    <numFmt numFmtId="168" formatCode="@"/>
    <numFmt numFmtId="169" formatCode="#,##0"/>
  </numFmts>
  <fonts count="12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i/>
      <sz val="11"/>
      <name val="Times New Roman"/>
      <family val="1"/>
    </font>
    <font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90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0" fillId="0" borderId="0" xfId="0" applyAlignment="1">
      <alignment wrapText="1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 wrapText="1"/>
    </xf>
    <xf numFmtId="164" fontId="5" fillId="0" borderId="0" xfId="0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/>
    </xf>
    <xf numFmtId="164" fontId="6" fillId="0" borderId="8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horizontal="center" vertical="center" wrapText="1"/>
    </xf>
    <xf numFmtId="164" fontId="6" fillId="0" borderId="9" xfId="0" applyFont="1" applyFill="1" applyBorder="1" applyAlignment="1">
      <alignment horizontal="center" vertical="center" wrapText="1"/>
    </xf>
    <xf numFmtId="164" fontId="6" fillId="3" borderId="7" xfId="0" applyFont="1" applyFill="1" applyBorder="1" applyAlignment="1">
      <alignment vertical="center"/>
    </xf>
    <xf numFmtId="164" fontId="8" fillId="3" borderId="8" xfId="0" applyFont="1" applyFill="1" applyBorder="1" applyAlignment="1">
      <alignment horizontal="center" vertical="center" wrapText="1"/>
    </xf>
    <xf numFmtId="164" fontId="8" fillId="3" borderId="7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right" vertical="center" wrapText="1"/>
    </xf>
    <xf numFmtId="164" fontId="6" fillId="3" borderId="8" xfId="0" applyFont="1" applyFill="1" applyBorder="1" applyAlignment="1">
      <alignment horizontal="right" vertical="center" wrapText="1"/>
    </xf>
    <xf numFmtId="164" fontId="6" fillId="3" borderId="7" xfId="0" applyFont="1" applyFill="1" applyBorder="1" applyAlignment="1">
      <alignment horizontal="right" vertical="center" wrapText="1"/>
    </xf>
    <xf numFmtId="164" fontId="6" fillId="0" borderId="8" xfId="0" applyFont="1" applyFill="1" applyBorder="1" applyAlignment="1">
      <alignment horizontal="left" wrapText="1"/>
    </xf>
    <xf numFmtId="165" fontId="6" fillId="2" borderId="7" xfId="0" applyNumberFormat="1" applyFont="1" applyFill="1" applyBorder="1" applyAlignment="1">
      <alignment wrapText="1"/>
    </xf>
    <xf numFmtId="165" fontId="6" fillId="2" borderId="9" xfId="0" applyNumberFormat="1" applyFont="1" applyFill="1" applyBorder="1" applyAlignment="1">
      <alignment wrapText="1"/>
    </xf>
    <xf numFmtId="166" fontId="6" fillId="2" borderId="8" xfId="0" applyNumberFormat="1" applyFont="1" applyFill="1" applyBorder="1" applyAlignment="1">
      <alignment wrapText="1"/>
    </xf>
    <xf numFmtId="164" fontId="9" fillId="0" borderId="8" xfId="20" applyFont="1" applyFill="1" applyBorder="1" applyAlignment="1" applyProtection="1">
      <alignment horizontal="left" wrapText="1"/>
      <protection/>
    </xf>
    <xf numFmtId="164" fontId="9" fillId="0" borderId="8" xfId="20" applyFont="1" applyFill="1" applyBorder="1" applyAlignment="1" applyProtection="1">
      <alignment horizontal="left" wrapText="1"/>
      <protection/>
    </xf>
    <xf numFmtId="165" fontId="9" fillId="2" borderId="7" xfId="20" applyNumberFormat="1" applyFont="1" applyFill="1" applyBorder="1" applyAlignment="1" applyProtection="1">
      <alignment horizontal="left" wrapText="1"/>
      <protection/>
    </xf>
    <xf numFmtId="164" fontId="6" fillId="2" borderId="7" xfId="0" applyFont="1" applyFill="1" applyBorder="1" applyAlignment="1">
      <alignment horizontal="center"/>
    </xf>
    <xf numFmtId="164" fontId="9" fillId="2" borderId="8" xfId="20" applyFont="1" applyFill="1" applyBorder="1" applyAlignment="1" applyProtection="1">
      <alignment horizontal="left" wrapText="1"/>
      <protection/>
    </xf>
    <xf numFmtId="165" fontId="9" fillId="4" borderId="7" xfId="20" applyNumberFormat="1" applyFont="1" applyFill="1" applyBorder="1" applyAlignment="1" applyProtection="1">
      <alignment horizontal="left" wrapText="1"/>
      <protection/>
    </xf>
    <xf numFmtId="165" fontId="6" fillId="4" borderId="9" xfId="0" applyNumberFormat="1" applyFont="1" applyFill="1" applyBorder="1" applyAlignment="1">
      <alignment wrapText="1"/>
    </xf>
    <xf numFmtId="166" fontId="6" fillId="4" borderId="8" xfId="0" applyNumberFormat="1" applyFont="1" applyFill="1" applyBorder="1" applyAlignment="1">
      <alignment wrapText="1"/>
    </xf>
    <xf numFmtId="165" fontId="6" fillId="4" borderId="7" xfId="0" applyNumberFormat="1" applyFont="1" applyFill="1" applyBorder="1" applyAlignment="1">
      <alignment wrapText="1"/>
    </xf>
    <xf numFmtId="164" fontId="3" fillId="2" borderId="0" xfId="0" applyFont="1" applyFill="1" applyAlignment="1">
      <alignment/>
    </xf>
    <xf numFmtId="164" fontId="6" fillId="3" borderId="7" xfId="0" applyFont="1" applyFill="1" applyBorder="1" applyAlignment="1">
      <alignment horizontal="center"/>
    </xf>
    <xf numFmtId="164" fontId="8" fillId="3" borderId="10" xfId="0" applyFont="1" applyFill="1" applyBorder="1" applyAlignment="1">
      <alignment horizontal="left"/>
    </xf>
    <xf numFmtId="165" fontId="8" fillId="3" borderId="7" xfId="0" applyNumberFormat="1" applyFont="1" applyFill="1" applyBorder="1" applyAlignment="1">
      <alignment horizontal="right" wrapText="1"/>
    </xf>
    <xf numFmtId="165" fontId="8" fillId="3" borderId="9" xfId="0" applyNumberFormat="1" applyFont="1" applyFill="1" applyBorder="1" applyAlignment="1">
      <alignment horizontal="right" wrapText="1"/>
    </xf>
    <xf numFmtId="167" fontId="8" fillId="3" borderId="8" xfId="0" applyNumberFormat="1" applyFont="1" applyFill="1" applyBorder="1" applyAlignment="1">
      <alignment horizontal="right" wrapText="1"/>
    </xf>
    <xf numFmtId="167" fontId="6" fillId="2" borderId="8" xfId="0" applyNumberFormat="1" applyFont="1" applyFill="1" applyBorder="1" applyAlignment="1">
      <alignment wrapText="1"/>
    </xf>
    <xf numFmtId="165" fontId="6" fillId="2" borderId="7" xfId="0" applyNumberFormat="1" applyFont="1" applyFill="1" applyBorder="1" applyAlignment="1">
      <alignment horizontal="right" wrapText="1"/>
    </xf>
    <xf numFmtId="164" fontId="6" fillId="3" borderId="7" xfId="0" applyFont="1" applyFill="1" applyBorder="1" applyAlignment="1">
      <alignment/>
    </xf>
    <xf numFmtId="164" fontId="8" fillId="3" borderId="8" xfId="0" applyFont="1" applyFill="1" applyBorder="1" applyAlignment="1">
      <alignment horizontal="left" wrapText="1"/>
    </xf>
    <xf numFmtId="164" fontId="6" fillId="0" borderId="7" xfId="0" applyFont="1" applyFill="1" applyBorder="1" applyAlignment="1">
      <alignment/>
    </xf>
    <xf numFmtId="164" fontId="8" fillId="0" borderId="8" xfId="0" applyFont="1" applyFill="1" applyBorder="1" applyAlignment="1">
      <alignment horizontal="center" wrapText="1"/>
    </xf>
    <xf numFmtId="164" fontId="8" fillId="2" borderId="7" xfId="0" applyFont="1" applyFill="1" applyBorder="1" applyAlignment="1">
      <alignment horizontal="center" wrapText="1"/>
    </xf>
    <xf numFmtId="164" fontId="6" fillId="2" borderId="9" xfId="0" applyFont="1" applyFill="1" applyBorder="1" applyAlignment="1">
      <alignment horizontal="center" wrapText="1"/>
    </xf>
    <xf numFmtId="164" fontId="6" fillId="2" borderId="8" xfId="0" applyFont="1" applyFill="1" applyBorder="1" applyAlignment="1">
      <alignment horizontal="center" wrapText="1"/>
    </xf>
    <xf numFmtId="164" fontId="6" fillId="2" borderId="7" xfId="0" applyFont="1" applyFill="1" applyBorder="1" applyAlignment="1">
      <alignment horizontal="center" wrapText="1"/>
    </xf>
    <xf numFmtId="168" fontId="6" fillId="0" borderId="7" xfId="0" applyNumberFormat="1" applyFont="1" applyFill="1" applyBorder="1" applyAlignment="1">
      <alignment horizontal="center"/>
    </xf>
    <xf numFmtId="164" fontId="6" fillId="0" borderId="8" xfId="0" applyFont="1" applyFill="1" applyBorder="1" applyAlignment="1">
      <alignment horizontal="left"/>
    </xf>
    <xf numFmtId="169" fontId="6" fillId="2" borderId="7" xfId="0" applyNumberFormat="1" applyFont="1" applyFill="1" applyBorder="1" applyAlignment="1">
      <alignment wrapText="1"/>
    </xf>
    <xf numFmtId="169" fontId="6" fillId="2" borderId="9" xfId="0" applyNumberFormat="1" applyFont="1" applyFill="1" applyBorder="1" applyAlignment="1">
      <alignment wrapText="1"/>
    </xf>
    <xf numFmtId="168" fontId="8" fillId="0" borderId="7" xfId="0" applyNumberFormat="1" applyFont="1" applyFill="1" applyBorder="1" applyAlignment="1">
      <alignment horizontal="center"/>
    </xf>
    <xf numFmtId="164" fontId="8" fillId="0" borderId="8" xfId="0" applyFont="1" applyFill="1" applyBorder="1" applyAlignment="1">
      <alignment horizontal="left"/>
    </xf>
    <xf numFmtId="169" fontId="8" fillId="2" borderId="7" xfId="0" applyNumberFormat="1" applyFont="1" applyFill="1" applyBorder="1" applyAlignment="1">
      <alignment wrapText="1"/>
    </xf>
    <xf numFmtId="169" fontId="8" fillId="2" borderId="9" xfId="0" applyNumberFormat="1" applyFont="1" applyFill="1" applyBorder="1" applyAlignment="1">
      <alignment wrapText="1"/>
    </xf>
    <xf numFmtId="166" fontId="8" fillId="2" borderId="8" xfId="0" applyNumberFormat="1" applyFont="1" applyFill="1" applyBorder="1" applyAlignment="1">
      <alignment wrapText="1"/>
    </xf>
    <xf numFmtId="168" fontId="10" fillId="0" borderId="7" xfId="0" applyNumberFormat="1" applyFont="1" applyFill="1" applyBorder="1" applyAlignment="1">
      <alignment horizontal="center"/>
    </xf>
    <xf numFmtId="164" fontId="10" fillId="0" borderId="8" xfId="0" applyFont="1" applyFill="1" applyBorder="1" applyAlignment="1">
      <alignment horizontal="left"/>
    </xf>
    <xf numFmtId="169" fontId="10" fillId="2" borderId="7" xfId="0" applyNumberFormat="1" applyFont="1" applyFill="1" applyBorder="1" applyAlignment="1">
      <alignment wrapText="1"/>
    </xf>
    <xf numFmtId="169" fontId="10" fillId="2" borderId="9" xfId="0" applyNumberFormat="1" applyFont="1" applyFill="1" applyBorder="1" applyAlignment="1">
      <alignment wrapText="1"/>
    </xf>
    <xf numFmtId="166" fontId="10" fillId="2" borderId="8" xfId="0" applyNumberFormat="1" applyFont="1" applyFill="1" applyBorder="1" applyAlignment="1">
      <alignment wrapText="1"/>
    </xf>
    <xf numFmtId="164" fontId="8" fillId="0" borderId="7" xfId="0" applyFont="1" applyFill="1" applyBorder="1" applyAlignment="1">
      <alignment horizontal="center"/>
    </xf>
    <xf numFmtId="164" fontId="10" fillId="0" borderId="7" xfId="0" applyFont="1" applyFill="1" applyBorder="1" applyAlignment="1">
      <alignment horizontal="center"/>
    </xf>
    <xf numFmtId="169" fontId="3" fillId="2" borderId="7" xfId="0" applyNumberFormat="1" applyFont="1" applyFill="1" applyBorder="1" applyAlignment="1">
      <alignment wrapText="1"/>
    </xf>
    <xf numFmtId="169" fontId="3" fillId="2" borderId="9" xfId="0" applyNumberFormat="1" applyFont="1" applyFill="1" applyBorder="1" applyAlignment="1">
      <alignment wrapText="1"/>
    </xf>
    <xf numFmtId="166" fontId="3" fillId="2" borderId="8" xfId="0" applyNumberFormat="1" applyFont="1" applyFill="1" applyBorder="1" applyAlignment="1">
      <alignment wrapText="1"/>
    </xf>
    <xf numFmtId="164" fontId="8" fillId="3" borderId="11" xfId="0" applyFont="1" applyFill="1" applyBorder="1" applyAlignment="1">
      <alignment horizontal="center"/>
    </xf>
    <xf numFmtId="164" fontId="8" fillId="3" borderId="12" xfId="0" applyFont="1" applyFill="1" applyBorder="1" applyAlignment="1">
      <alignment horizontal="left" wrapText="1"/>
    </xf>
    <xf numFmtId="169" fontId="8" fillId="3" borderId="11" xfId="0" applyNumberFormat="1" applyFont="1" applyFill="1" applyBorder="1" applyAlignment="1">
      <alignment wrapText="1"/>
    </xf>
    <xf numFmtId="169" fontId="8" fillId="3" borderId="13" xfId="0" applyNumberFormat="1" applyFont="1" applyFill="1" applyBorder="1" applyAlignment="1">
      <alignment wrapText="1"/>
    </xf>
    <xf numFmtId="166" fontId="8" fillId="3" borderId="12" xfId="0" applyNumberFormat="1" applyFont="1" applyFill="1" applyBorder="1" applyAlignment="1">
      <alignment wrapText="1"/>
    </xf>
    <xf numFmtId="164" fontId="3" fillId="0" borderId="14" xfId="0" applyFont="1" applyFill="1" applyBorder="1" applyAlignment="1">
      <alignment horizontal="center"/>
    </xf>
    <xf numFmtId="164" fontId="3" fillId="0" borderId="14" xfId="0" applyFont="1" applyFill="1" applyBorder="1" applyAlignment="1">
      <alignment horizontal="left"/>
    </xf>
    <xf numFmtId="166" fontId="3" fillId="0" borderId="14" xfId="0" applyNumberFormat="1" applyFont="1" applyFill="1" applyBorder="1" applyAlignment="1">
      <alignment/>
    </xf>
    <xf numFmtId="166" fontId="3" fillId="0" borderId="14" xfId="0" applyNumberFormat="1" applyFont="1" applyFill="1" applyBorder="1" applyAlignment="1">
      <alignment wrapText="1"/>
    </xf>
    <xf numFmtId="164" fontId="3" fillId="0" borderId="9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left"/>
    </xf>
    <xf numFmtId="166" fontId="3" fillId="0" borderId="9" xfId="0" applyNumberFormat="1" applyFont="1" applyFill="1" applyBorder="1" applyAlignment="1">
      <alignment/>
    </xf>
    <xf numFmtId="166" fontId="3" fillId="0" borderId="9" xfId="0" applyNumberFormat="1" applyFont="1" applyFill="1" applyBorder="1" applyAlignment="1">
      <alignment wrapText="1"/>
    </xf>
    <xf numFmtId="164" fontId="3" fillId="0" borderId="9" xfId="0" applyFont="1" applyFill="1" applyBorder="1" applyAlignment="1">
      <alignment horizontal="left" wrapText="1"/>
    </xf>
    <xf numFmtId="164" fontId="11" fillId="0" borderId="0" xfId="0" applyFont="1" applyFill="1" applyAlignment="1">
      <alignment horizontal="left"/>
    </xf>
    <xf numFmtId="164" fontId="11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ZV1PIV9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pane xSplit="2" ySplit="8" topLeftCell="C23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K26" sqref="K26"/>
    </sheetView>
  </sheetViews>
  <sheetFormatPr defaultColWidth="9.00390625" defaultRowHeight="12.75"/>
  <cols>
    <col min="1" max="1" width="10.25390625" style="1" customWidth="1"/>
    <col min="2" max="2" width="61.00390625" style="2" customWidth="1"/>
    <col min="3" max="3" width="14.75390625" style="2" customWidth="1"/>
    <col min="4" max="4" width="15.125" style="1" customWidth="1"/>
    <col min="5" max="5" width="15.00390625" style="1" customWidth="1"/>
    <col min="6" max="6" width="15.125" style="1" customWidth="1"/>
    <col min="7" max="7" width="10.375" style="1" customWidth="1"/>
    <col min="8" max="10" width="14.25390625" style="1" customWidth="1"/>
    <col min="11" max="11" width="14.375" style="1" customWidth="1"/>
    <col min="12" max="12" width="10.375" style="1" customWidth="1"/>
    <col min="13" max="16384" width="9.125" style="1" customWidth="1"/>
  </cols>
  <sheetData>
    <row r="1" spans="8:12" ht="80.25" customHeight="1" hidden="1">
      <c r="H1" s="3"/>
      <c r="I1" s="3"/>
      <c r="J1" s="4" t="s">
        <v>0</v>
      </c>
      <c r="K1" s="4"/>
      <c r="L1" s="4"/>
    </row>
    <row r="2" spans="8:12" ht="38.25" customHeight="1">
      <c r="H2" s="3"/>
      <c r="I2" s="3"/>
      <c r="J2" s="5"/>
      <c r="K2" s="5"/>
      <c r="L2" s="5"/>
    </row>
    <row r="3" spans="1:12" s="7" customFormat="1" ht="21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7" customFormat="1" ht="20.25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7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8" t="s">
        <v>3</v>
      </c>
      <c r="L5" s="6"/>
    </row>
    <row r="6" spans="1:12" s="7" customFormat="1" ht="15.75" customHeight="1">
      <c r="A6" s="9" t="s">
        <v>4</v>
      </c>
      <c r="B6" s="10" t="s">
        <v>5</v>
      </c>
      <c r="C6" s="11" t="s">
        <v>6</v>
      </c>
      <c r="D6" s="11"/>
      <c r="E6" s="11"/>
      <c r="F6" s="11"/>
      <c r="G6" s="11"/>
      <c r="H6" s="11" t="s">
        <v>7</v>
      </c>
      <c r="I6" s="11"/>
      <c r="J6" s="11"/>
      <c r="K6" s="11"/>
      <c r="L6" s="11"/>
    </row>
    <row r="7" spans="1:12" s="7" customFormat="1" ht="59.25" customHeight="1">
      <c r="A7" s="9"/>
      <c r="B7" s="10"/>
      <c r="C7" s="12" t="s">
        <v>8</v>
      </c>
      <c r="D7" s="13" t="s">
        <v>9</v>
      </c>
      <c r="E7" s="14" t="s">
        <v>10</v>
      </c>
      <c r="F7" s="14" t="s">
        <v>11</v>
      </c>
      <c r="G7" s="15" t="s">
        <v>12</v>
      </c>
      <c r="H7" s="12" t="s">
        <v>8</v>
      </c>
      <c r="I7" s="13" t="s">
        <v>9</v>
      </c>
      <c r="J7" s="14" t="s">
        <v>10</v>
      </c>
      <c r="K7" s="14" t="s">
        <v>11</v>
      </c>
      <c r="L7" s="15" t="s">
        <v>12</v>
      </c>
    </row>
    <row r="8" spans="1:12" s="7" customFormat="1" ht="15">
      <c r="A8" s="16">
        <v>1</v>
      </c>
      <c r="B8" s="17">
        <v>2</v>
      </c>
      <c r="C8" s="18">
        <v>3</v>
      </c>
      <c r="D8" s="19">
        <v>4</v>
      </c>
      <c r="E8" s="19">
        <v>5</v>
      </c>
      <c r="F8" s="19">
        <v>6</v>
      </c>
      <c r="G8" s="17">
        <v>7</v>
      </c>
      <c r="H8" s="18">
        <v>8</v>
      </c>
      <c r="I8" s="19">
        <v>9</v>
      </c>
      <c r="J8" s="19">
        <v>10</v>
      </c>
      <c r="K8" s="19">
        <v>11</v>
      </c>
      <c r="L8" s="17">
        <v>12</v>
      </c>
    </row>
    <row r="9" spans="1:12" ht="15.75" customHeight="1">
      <c r="A9" s="20"/>
      <c r="B9" s="21" t="s">
        <v>13</v>
      </c>
      <c r="C9" s="22"/>
      <c r="D9" s="23"/>
      <c r="E9" s="23"/>
      <c r="F9" s="23"/>
      <c r="G9" s="24"/>
      <c r="H9" s="25"/>
      <c r="I9" s="23"/>
      <c r="J9" s="23"/>
      <c r="K9" s="23"/>
      <c r="L9" s="24"/>
    </row>
    <row r="10" spans="1:12" ht="14.25" customHeight="1">
      <c r="A10" s="16">
        <v>10000000</v>
      </c>
      <c r="B10" s="26" t="s">
        <v>14</v>
      </c>
      <c r="C10" s="27">
        <f>C11+C12+C13+C14+C15</f>
        <v>67191708</v>
      </c>
      <c r="D10" s="28">
        <f>D11+D12+D13+D14+D15</f>
        <v>49614229</v>
      </c>
      <c r="E10" s="28">
        <f>E11+E12+E13+E14+E15</f>
        <v>50042175</v>
      </c>
      <c r="F10" s="28">
        <f aca="true" t="shared" si="0" ref="F10:F14">E10-D10</f>
        <v>427946</v>
      </c>
      <c r="G10" s="29">
        <f aca="true" t="shared" si="1" ref="G10:G14">E10/D10*100</f>
        <v>100.86254691169341</v>
      </c>
      <c r="H10" s="27">
        <f>H11+H12+H13+H14+H15</f>
        <v>321000</v>
      </c>
      <c r="I10" s="28">
        <f>I11+I12+I13+I14+I15</f>
        <v>309000</v>
      </c>
      <c r="J10" s="28">
        <f>J11+J12+J13+J14+J15</f>
        <v>194113</v>
      </c>
      <c r="K10" s="28">
        <f>J10-I10</f>
        <v>-114887</v>
      </c>
      <c r="L10" s="29">
        <f>J10/I10*100</f>
        <v>62.819741100323625</v>
      </c>
    </row>
    <row r="11" spans="1:12" ht="14.25" customHeight="1">
      <c r="A11" s="16">
        <v>11000000</v>
      </c>
      <c r="B11" s="30" t="s">
        <v>15</v>
      </c>
      <c r="C11" s="27">
        <v>46380908</v>
      </c>
      <c r="D11" s="28">
        <v>34321029</v>
      </c>
      <c r="E11" s="28">
        <v>34386443</v>
      </c>
      <c r="F11" s="28">
        <f t="shared" si="0"/>
        <v>65414</v>
      </c>
      <c r="G11" s="29">
        <f t="shared" si="1"/>
        <v>100.19059451859675</v>
      </c>
      <c r="H11" s="27">
        <v>0</v>
      </c>
      <c r="I11" s="28">
        <v>0</v>
      </c>
      <c r="J11" s="28">
        <v>0</v>
      </c>
      <c r="K11" s="28">
        <v>0</v>
      </c>
      <c r="L11" s="29"/>
    </row>
    <row r="12" spans="1:12" ht="14.25" customHeight="1">
      <c r="A12" s="16">
        <v>13000000</v>
      </c>
      <c r="B12" s="30" t="s">
        <v>16</v>
      </c>
      <c r="C12" s="27">
        <v>66500</v>
      </c>
      <c r="D12" s="28">
        <v>55300</v>
      </c>
      <c r="E12" s="28">
        <v>56008</v>
      </c>
      <c r="F12" s="28">
        <f t="shared" si="0"/>
        <v>708</v>
      </c>
      <c r="G12" s="29">
        <f t="shared" si="1"/>
        <v>101.28028933092223</v>
      </c>
      <c r="H12" s="27"/>
      <c r="I12" s="28"/>
      <c r="J12" s="28"/>
      <c r="K12" s="28"/>
      <c r="L12" s="29"/>
    </row>
    <row r="13" spans="1:12" ht="14.25" customHeight="1">
      <c r="A13" s="16">
        <v>14000000</v>
      </c>
      <c r="B13" s="30" t="s">
        <v>17</v>
      </c>
      <c r="C13" s="27">
        <v>8794000</v>
      </c>
      <c r="D13" s="28">
        <v>6554000</v>
      </c>
      <c r="E13" s="28">
        <v>6624833</v>
      </c>
      <c r="F13" s="28">
        <f t="shared" si="0"/>
        <v>70833</v>
      </c>
      <c r="G13" s="29">
        <f t="shared" si="1"/>
        <v>101.08075984131828</v>
      </c>
      <c r="H13" s="27"/>
      <c r="I13" s="28"/>
      <c r="J13" s="28"/>
      <c r="K13" s="28"/>
      <c r="L13" s="29"/>
    </row>
    <row r="14" spans="1:12" ht="14.25" customHeight="1">
      <c r="A14" s="16">
        <v>18000000</v>
      </c>
      <c r="B14" s="30" t="s">
        <v>18</v>
      </c>
      <c r="C14" s="27">
        <v>11950300</v>
      </c>
      <c r="D14" s="28">
        <v>8683900</v>
      </c>
      <c r="E14" s="28">
        <v>8974891</v>
      </c>
      <c r="F14" s="28">
        <f t="shared" si="0"/>
        <v>290991</v>
      </c>
      <c r="G14" s="29">
        <f t="shared" si="1"/>
        <v>103.35092527550984</v>
      </c>
      <c r="H14" s="27"/>
      <c r="I14" s="28"/>
      <c r="J14" s="28"/>
      <c r="K14" s="28"/>
      <c r="L14" s="29"/>
    </row>
    <row r="15" spans="1:12" ht="14.25" customHeight="1">
      <c r="A15" s="16">
        <v>19000000</v>
      </c>
      <c r="B15" s="30" t="s">
        <v>19</v>
      </c>
      <c r="C15" s="27"/>
      <c r="D15" s="28"/>
      <c r="E15" s="28"/>
      <c r="F15" s="28"/>
      <c r="G15" s="29"/>
      <c r="H15" s="27">
        <v>321000</v>
      </c>
      <c r="I15" s="28">
        <v>309000</v>
      </c>
      <c r="J15" s="28">
        <v>194113</v>
      </c>
      <c r="K15" s="28">
        <f aca="true" t="shared" si="2" ref="K15:K16">J15-I15</f>
        <v>-114887</v>
      </c>
      <c r="L15" s="29">
        <f aca="true" t="shared" si="3" ref="L15:L16">J15/I15*100</f>
        <v>62.819741100323625</v>
      </c>
    </row>
    <row r="16" spans="1:12" ht="14.25" customHeight="1">
      <c r="A16" s="16">
        <v>20000000</v>
      </c>
      <c r="B16" s="26" t="s">
        <v>20</v>
      </c>
      <c r="C16" s="27">
        <f>SUM(C17:C20)</f>
        <v>1419292</v>
      </c>
      <c r="D16" s="28">
        <f>SUM(D17:D20)</f>
        <v>1021392</v>
      </c>
      <c r="E16" s="28">
        <f>SUM(E17:E20)</f>
        <v>1021052</v>
      </c>
      <c r="F16" s="28">
        <f aca="true" t="shared" si="4" ref="F16:F19">E16-D16</f>
        <v>-340</v>
      </c>
      <c r="G16" s="29">
        <f aca="true" t="shared" si="5" ref="G16:G19">E16/D16*100</f>
        <v>99.96671209486662</v>
      </c>
      <c r="H16" s="27">
        <f>H17+H18+H19+H20</f>
        <v>5358715</v>
      </c>
      <c r="I16" s="28">
        <f>I17+I18+I19+I20</f>
        <v>4019037</v>
      </c>
      <c r="J16" s="28">
        <f>J17+J18+J19+J20</f>
        <v>4783252</v>
      </c>
      <c r="K16" s="28">
        <f t="shared" si="2"/>
        <v>764215</v>
      </c>
      <c r="L16" s="29">
        <f t="shared" si="3"/>
        <v>119.01487843978545</v>
      </c>
    </row>
    <row r="17" spans="1:12" ht="14.25" customHeight="1">
      <c r="A17" s="16">
        <v>21000000</v>
      </c>
      <c r="B17" s="31" t="s">
        <v>21</v>
      </c>
      <c r="C17" s="27">
        <v>9540</v>
      </c>
      <c r="D17" s="28">
        <v>9540</v>
      </c>
      <c r="E17" s="28">
        <v>9543</v>
      </c>
      <c r="F17" s="28">
        <f t="shared" si="4"/>
        <v>3</v>
      </c>
      <c r="G17" s="29">
        <f t="shared" si="5"/>
        <v>100.0314465408805</v>
      </c>
      <c r="H17" s="27"/>
      <c r="I17" s="28"/>
      <c r="J17" s="28"/>
      <c r="K17" s="28"/>
      <c r="L17" s="29"/>
    </row>
    <row r="18" spans="1:12" ht="14.25" customHeight="1">
      <c r="A18" s="16">
        <v>22000000</v>
      </c>
      <c r="B18" s="26" t="s">
        <v>22</v>
      </c>
      <c r="C18" s="27">
        <v>1286800</v>
      </c>
      <c r="D18" s="28">
        <v>893100</v>
      </c>
      <c r="E18" s="28">
        <v>894404</v>
      </c>
      <c r="F18" s="28">
        <f t="shared" si="4"/>
        <v>1304</v>
      </c>
      <c r="G18" s="29">
        <f t="shared" si="5"/>
        <v>100.14600828574626</v>
      </c>
      <c r="H18" s="27"/>
      <c r="I18" s="28"/>
      <c r="J18" s="28"/>
      <c r="K18" s="28"/>
      <c r="L18" s="29"/>
    </row>
    <row r="19" spans="1:12" ht="14.25" customHeight="1">
      <c r="A19" s="16">
        <v>24000000</v>
      </c>
      <c r="B19" s="26" t="s">
        <v>23</v>
      </c>
      <c r="C19" s="27">
        <v>122952</v>
      </c>
      <c r="D19" s="28">
        <v>118752</v>
      </c>
      <c r="E19" s="28">
        <v>117105</v>
      </c>
      <c r="F19" s="28">
        <f t="shared" si="4"/>
        <v>-1647</v>
      </c>
      <c r="G19" s="29">
        <f t="shared" si="5"/>
        <v>98.61307599029911</v>
      </c>
      <c r="H19" s="27"/>
      <c r="I19" s="28"/>
      <c r="J19" s="28"/>
      <c r="K19" s="28"/>
      <c r="L19" s="29"/>
    </row>
    <row r="20" spans="1:12" ht="14.25" customHeight="1">
      <c r="A20" s="16">
        <v>25000000</v>
      </c>
      <c r="B20" s="31" t="s">
        <v>24</v>
      </c>
      <c r="C20" s="32"/>
      <c r="D20" s="28"/>
      <c r="E20" s="28"/>
      <c r="F20" s="28"/>
      <c r="G20" s="29"/>
      <c r="H20" s="27">
        <v>5358715</v>
      </c>
      <c r="I20" s="28">
        <v>4019037</v>
      </c>
      <c r="J20" s="28">
        <v>4783252</v>
      </c>
      <c r="K20" s="28">
        <f>J20-I20</f>
        <v>764215</v>
      </c>
      <c r="L20" s="29">
        <f>J20/I20*100</f>
        <v>119.01487843978545</v>
      </c>
    </row>
    <row r="21" spans="1:12" s="39" customFormat="1" ht="14.25" customHeight="1" hidden="1">
      <c r="A21" s="33">
        <v>50000000</v>
      </c>
      <c r="B21" s="34" t="s">
        <v>25</v>
      </c>
      <c r="C21" s="35"/>
      <c r="D21" s="36"/>
      <c r="E21" s="36"/>
      <c r="F21" s="36"/>
      <c r="G21" s="37"/>
      <c r="H21" s="38"/>
      <c r="I21" s="36"/>
      <c r="J21" s="36"/>
      <c r="K21" s="36"/>
      <c r="L21" s="37"/>
    </row>
    <row r="22" spans="1:12" s="39" customFormat="1" ht="14.25" customHeight="1" hidden="1">
      <c r="A22" s="33">
        <v>50110000</v>
      </c>
      <c r="B22" s="34" t="s">
        <v>26</v>
      </c>
      <c r="C22" s="35"/>
      <c r="D22" s="36"/>
      <c r="E22" s="36"/>
      <c r="F22" s="36"/>
      <c r="G22" s="37"/>
      <c r="H22" s="38"/>
      <c r="I22" s="36"/>
      <c r="J22" s="36"/>
      <c r="K22" s="36"/>
      <c r="L22" s="37"/>
    </row>
    <row r="23" spans="1:12" ht="14.25" customHeight="1">
      <c r="A23" s="40"/>
      <c r="B23" s="41" t="s">
        <v>27</v>
      </c>
      <c r="C23" s="42">
        <f>SUM(C10+C16+C21)</f>
        <v>68611000</v>
      </c>
      <c r="D23" s="43">
        <f>SUM(D10+D16+D21)</f>
        <v>50635621</v>
      </c>
      <c r="E23" s="43">
        <f>SUM(E10+E16+E21)</f>
        <v>51063227</v>
      </c>
      <c r="F23" s="43">
        <f aca="true" t="shared" si="6" ref="F23:F29">E23-D23</f>
        <v>427606</v>
      </c>
      <c r="G23" s="44">
        <f aca="true" t="shared" si="7" ref="G23:G29">E23/D23*100</f>
        <v>100.84447665804277</v>
      </c>
      <c r="H23" s="42">
        <f>SUM(H10+H16+H21)</f>
        <v>5679715</v>
      </c>
      <c r="I23" s="43">
        <f>SUM(I10+I16+I21)</f>
        <v>4328037</v>
      </c>
      <c r="J23" s="43">
        <f>SUM(J10+J16+J21)</f>
        <v>4977365</v>
      </c>
      <c r="K23" s="43">
        <f aca="true" t="shared" si="8" ref="K23:K25">J23-I23</f>
        <v>649328</v>
      </c>
      <c r="L23" s="44">
        <f>J23/I23*100</f>
        <v>115.00282922719931</v>
      </c>
    </row>
    <row r="24" spans="1:12" ht="14.25" customHeight="1">
      <c r="A24" s="16">
        <v>40000000</v>
      </c>
      <c r="B24" s="31" t="s">
        <v>28</v>
      </c>
      <c r="C24" s="27">
        <f>C25</f>
        <v>29295313</v>
      </c>
      <c r="D24" s="28">
        <f>D25</f>
        <v>23884376</v>
      </c>
      <c r="E24" s="28">
        <f>E25</f>
        <v>23867529</v>
      </c>
      <c r="F24" s="28">
        <f t="shared" si="6"/>
        <v>-16847</v>
      </c>
      <c r="G24" s="45">
        <f t="shared" si="7"/>
        <v>99.92946434941403</v>
      </c>
      <c r="H24" s="27">
        <f>H25</f>
        <v>1040800</v>
      </c>
      <c r="I24" s="28">
        <f>I25</f>
        <v>1040800</v>
      </c>
      <c r="J24" s="28">
        <f>J25</f>
        <v>1000000</v>
      </c>
      <c r="K24" s="28">
        <f t="shared" si="8"/>
        <v>-40800</v>
      </c>
      <c r="L24" s="45">
        <f aca="true" t="shared" si="9" ref="L24:L25">J24/H24*100</f>
        <v>96.07993850883936</v>
      </c>
    </row>
    <row r="25" spans="1:12" ht="14.25" customHeight="1">
      <c r="A25" s="16">
        <v>41000000</v>
      </c>
      <c r="B25" s="31" t="s">
        <v>29</v>
      </c>
      <c r="C25" s="27">
        <f>C26+C27+C28</f>
        <v>29295313</v>
      </c>
      <c r="D25" s="28">
        <f>D26+D27+D28</f>
        <v>23884376</v>
      </c>
      <c r="E25" s="28">
        <f>E26+E27+E28</f>
        <v>23867529</v>
      </c>
      <c r="F25" s="28">
        <f t="shared" si="6"/>
        <v>-16847</v>
      </c>
      <c r="G25" s="45">
        <f t="shared" si="7"/>
        <v>99.92946434941403</v>
      </c>
      <c r="H25" s="27">
        <f>H26+H27+H28</f>
        <v>1040800</v>
      </c>
      <c r="I25" s="28">
        <f>I26+I27+I28</f>
        <v>1040800</v>
      </c>
      <c r="J25" s="28">
        <f>J26+J27+J28</f>
        <v>1000000</v>
      </c>
      <c r="K25" s="28">
        <f t="shared" si="8"/>
        <v>-40800</v>
      </c>
      <c r="L25" s="45">
        <f t="shared" si="9"/>
        <v>96.07993850883936</v>
      </c>
    </row>
    <row r="26" spans="1:12" ht="14.25" customHeight="1">
      <c r="A26" s="16">
        <v>41030000</v>
      </c>
      <c r="B26" s="26" t="s">
        <v>30</v>
      </c>
      <c r="C26" s="46">
        <v>23632100</v>
      </c>
      <c r="D26" s="28">
        <v>18975000</v>
      </c>
      <c r="E26" s="28">
        <v>18975000</v>
      </c>
      <c r="F26" s="28">
        <f t="shared" si="6"/>
        <v>0</v>
      </c>
      <c r="G26" s="45">
        <f t="shared" si="7"/>
        <v>100</v>
      </c>
      <c r="H26" s="27"/>
      <c r="I26" s="28"/>
      <c r="J26" s="28"/>
      <c r="K26" s="28"/>
      <c r="L26" s="45"/>
    </row>
    <row r="27" spans="1:12" ht="14.25" customHeight="1">
      <c r="A27" s="16">
        <v>41040000</v>
      </c>
      <c r="B27" s="26" t="s">
        <v>31</v>
      </c>
      <c r="C27" s="46">
        <v>2739300</v>
      </c>
      <c r="D27" s="28">
        <v>2051712</v>
      </c>
      <c r="E27" s="28">
        <v>2051712</v>
      </c>
      <c r="F27" s="28">
        <f t="shared" si="6"/>
        <v>0</v>
      </c>
      <c r="G27" s="45">
        <f t="shared" si="7"/>
        <v>100</v>
      </c>
      <c r="H27" s="27"/>
      <c r="I27" s="28"/>
      <c r="J27" s="28"/>
      <c r="K27" s="28"/>
      <c r="L27" s="45"/>
    </row>
    <row r="28" spans="1:12" ht="14.25" customHeight="1">
      <c r="A28" s="16">
        <v>41050000</v>
      </c>
      <c r="B28" s="26" t="s">
        <v>32</v>
      </c>
      <c r="C28" s="46">
        <v>2923913</v>
      </c>
      <c r="D28" s="28">
        <v>2857664</v>
      </c>
      <c r="E28" s="28">
        <v>2840817</v>
      </c>
      <c r="F28" s="28">
        <f t="shared" si="6"/>
        <v>-16847</v>
      </c>
      <c r="G28" s="45">
        <f t="shared" si="7"/>
        <v>99.41046253163422</v>
      </c>
      <c r="H28" s="27">
        <v>1040800</v>
      </c>
      <c r="I28" s="28">
        <v>1040800</v>
      </c>
      <c r="J28" s="28">
        <v>1000000</v>
      </c>
      <c r="K28" s="28">
        <f aca="true" t="shared" si="10" ref="K28:K29">J28-I28</f>
        <v>-40800</v>
      </c>
      <c r="L28" s="45">
        <f>J28/H28*100</f>
        <v>96.07993850883936</v>
      </c>
    </row>
    <row r="29" spans="1:12" ht="14.25" customHeight="1">
      <c r="A29" s="47"/>
      <c r="B29" s="48" t="s">
        <v>33</v>
      </c>
      <c r="C29" s="42">
        <f>SUM(C23+C24)</f>
        <v>97906313</v>
      </c>
      <c r="D29" s="43">
        <f>SUM(D23+D24)</f>
        <v>74519997</v>
      </c>
      <c r="E29" s="43">
        <f>SUM(E23+E24)</f>
        <v>74930756</v>
      </c>
      <c r="F29" s="43">
        <f t="shared" si="6"/>
        <v>410759</v>
      </c>
      <c r="G29" s="44">
        <f t="shared" si="7"/>
        <v>100.55120640973725</v>
      </c>
      <c r="H29" s="42">
        <f>SUM(H23+H24)</f>
        <v>6720515</v>
      </c>
      <c r="I29" s="43">
        <f>SUM(I23+I24)</f>
        <v>5368837</v>
      </c>
      <c r="J29" s="43">
        <f>SUM(J23+J24)</f>
        <v>5977365</v>
      </c>
      <c r="K29" s="43">
        <f t="shared" si="10"/>
        <v>608528</v>
      </c>
      <c r="L29" s="44">
        <f>J29/I29*100</f>
        <v>111.33444729277495</v>
      </c>
    </row>
    <row r="30" spans="1:12" s="7" customFormat="1" ht="15">
      <c r="A30" s="49"/>
      <c r="B30" s="50" t="s">
        <v>34</v>
      </c>
      <c r="C30" s="51"/>
      <c r="D30" s="52"/>
      <c r="E30" s="52"/>
      <c r="F30" s="52"/>
      <c r="G30" s="53"/>
      <c r="H30" s="54"/>
      <c r="I30" s="52"/>
      <c r="J30" s="52"/>
      <c r="K30" s="52"/>
      <c r="L30" s="53"/>
    </row>
    <row r="31" spans="1:12" s="7" customFormat="1" ht="15">
      <c r="A31" s="55" t="s">
        <v>35</v>
      </c>
      <c r="B31" s="56" t="s">
        <v>36</v>
      </c>
      <c r="C31" s="57">
        <v>13348803</v>
      </c>
      <c r="D31" s="58">
        <v>9486483</v>
      </c>
      <c r="E31" s="58">
        <v>9447636</v>
      </c>
      <c r="F31" s="58">
        <f aca="true" t="shared" si="11" ref="F31:F52">E31-D31</f>
        <v>-38847</v>
      </c>
      <c r="G31" s="29">
        <f aca="true" t="shared" si="12" ref="G31:G37">E31/D31*100</f>
        <v>99.59050155890228</v>
      </c>
      <c r="H31" s="57">
        <v>1898120</v>
      </c>
      <c r="I31" s="58">
        <v>1898120</v>
      </c>
      <c r="J31" s="58">
        <v>893680</v>
      </c>
      <c r="K31" s="58">
        <f aca="true" t="shared" si="13" ref="K31:K50">J31-I31</f>
        <v>-1004440</v>
      </c>
      <c r="L31" s="29">
        <f aca="true" t="shared" si="14" ref="L31:L35">J31/I31*100</f>
        <v>47.0823762459697</v>
      </c>
    </row>
    <row r="32" spans="1:12" s="7" customFormat="1" ht="15">
      <c r="A32" s="59" t="s">
        <v>37</v>
      </c>
      <c r="B32" s="60" t="s">
        <v>38</v>
      </c>
      <c r="C32" s="61">
        <f>C33+C34+C35+C36+C37</f>
        <v>44689467</v>
      </c>
      <c r="D32" s="62">
        <f>D33+D34+D35+D36+D37</f>
        <v>32354986</v>
      </c>
      <c r="E32" s="62">
        <f>E33+E34+E35+E36+E37</f>
        <v>32183508</v>
      </c>
      <c r="F32" s="62">
        <f t="shared" si="11"/>
        <v>-171478</v>
      </c>
      <c r="G32" s="63">
        <f t="shared" si="12"/>
        <v>99.47001058816716</v>
      </c>
      <c r="H32" s="61">
        <f>H33+H34+H35+H36+H37</f>
        <v>4796466</v>
      </c>
      <c r="I32" s="62">
        <f>I33+I34+I35+I36+I37</f>
        <v>4796466</v>
      </c>
      <c r="J32" s="62">
        <f>J33+J34+J35+J36+J37</f>
        <v>4565912</v>
      </c>
      <c r="K32" s="62">
        <f t="shared" si="13"/>
        <v>-230554</v>
      </c>
      <c r="L32" s="63">
        <f t="shared" si="14"/>
        <v>95.19325269896628</v>
      </c>
    </row>
    <row r="33" spans="1:12" s="7" customFormat="1" ht="15">
      <c r="A33" s="64" t="s">
        <v>39</v>
      </c>
      <c r="B33" s="65" t="s">
        <v>40</v>
      </c>
      <c r="C33" s="66">
        <v>9403893</v>
      </c>
      <c r="D33" s="67">
        <v>6519993</v>
      </c>
      <c r="E33" s="67">
        <v>6445790</v>
      </c>
      <c r="F33" s="67">
        <f t="shared" si="11"/>
        <v>-74203</v>
      </c>
      <c r="G33" s="68">
        <f t="shared" si="12"/>
        <v>98.86191595604474</v>
      </c>
      <c r="H33" s="66">
        <v>130838</v>
      </c>
      <c r="I33" s="67">
        <v>130838</v>
      </c>
      <c r="J33" s="67">
        <v>93238</v>
      </c>
      <c r="K33" s="67">
        <f t="shared" si="13"/>
        <v>-37600</v>
      </c>
      <c r="L33" s="68">
        <f t="shared" si="14"/>
        <v>71.26217154037818</v>
      </c>
    </row>
    <row r="34" spans="1:12" s="7" customFormat="1" ht="15">
      <c r="A34" s="64" t="s">
        <v>41</v>
      </c>
      <c r="B34" s="65" t="s">
        <v>42</v>
      </c>
      <c r="C34" s="66">
        <v>31404324</v>
      </c>
      <c r="D34" s="67">
        <v>23217818</v>
      </c>
      <c r="E34" s="67">
        <v>23136609</v>
      </c>
      <c r="F34" s="67">
        <f t="shared" si="11"/>
        <v>-81209</v>
      </c>
      <c r="G34" s="68">
        <f t="shared" si="12"/>
        <v>99.6502298364127</v>
      </c>
      <c r="H34" s="66">
        <v>4578628</v>
      </c>
      <c r="I34" s="67">
        <v>4578628</v>
      </c>
      <c r="J34" s="67">
        <v>4386074</v>
      </c>
      <c r="K34" s="67">
        <f t="shared" si="13"/>
        <v>-192554</v>
      </c>
      <c r="L34" s="68">
        <f t="shared" si="14"/>
        <v>95.79450437991468</v>
      </c>
    </row>
    <row r="35" spans="1:12" s="7" customFormat="1" ht="15">
      <c r="A35" s="64" t="s">
        <v>43</v>
      </c>
      <c r="B35" s="65" t="s">
        <v>44</v>
      </c>
      <c r="C35" s="66">
        <v>1373720</v>
      </c>
      <c r="D35" s="67">
        <v>787995</v>
      </c>
      <c r="E35" s="67">
        <v>785187</v>
      </c>
      <c r="F35" s="67">
        <f t="shared" si="11"/>
        <v>-2808</v>
      </c>
      <c r="G35" s="68">
        <f t="shared" si="12"/>
        <v>99.64365256124722</v>
      </c>
      <c r="H35" s="66">
        <v>87000</v>
      </c>
      <c r="I35" s="67">
        <v>87000</v>
      </c>
      <c r="J35" s="67">
        <v>86600</v>
      </c>
      <c r="K35" s="67">
        <f t="shared" si="13"/>
        <v>-400</v>
      </c>
      <c r="L35" s="68">
        <f t="shared" si="14"/>
        <v>99.54022988505747</v>
      </c>
    </row>
    <row r="36" spans="1:12" s="7" customFormat="1" ht="15">
      <c r="A36" s="64" t="s">
        <v>45</v>
      </c>
      <c r="B36" s="65" t="s">
        <v>46</v>
      </c>
      <c r="C36" s="66">
        <v>2487530</v>
      </c>
      <c r="D36" s="67">
        <v>1824180</v>
      </c>
      <c r="E36" s="67">
        <v>1814112</v>
      </c>
      <c r="F36" s="67">
        <f t="shared" si="11"/>
        <v>-10068</v>
      </c>
      <c r="G36" s="68">
        <f t="shared" si="12"/>
        <v>99.44808078150183</v>
      </c>
      <c r="H36" s="66"/>
      <c r="I36" s="67"/>
      <c r="J36" s="67">
        <v>0</v>
      </c>
      <c r="K36" s="67">
        <f t="shared" si="13"/>
        <v>0</v>
      </c>
      <c r="L36" s="68"/>
    </row>
    <row r="37" spans="1:12" s="7" customFormat="1" ht="15">
      <c r="A37" s="64" t="s">
        <v>47</v>
      </c>
      <c r="B37" s="65" t="s">
        <v>48</v>
      </c>
      <c r="C37" s="66">
        <v>20000</v>
      </c>
      <c r="D37" s="67">
        <v>5000</v>
      </c>
      <c r="E37" s="67">
        <v>1810</v>
      </c>
      <c r="F37" s="67">
        <f t="shared" si="11"/>
        <v>-3190</v>
      </c>
      <c r="G37" s="68">
        <f t="shared" si="12"/>
        <v>36.199999999999996</v>
      </c>
      <c r="H37" s="66"/>
      <c r="I37" s="67"/>
      <c r="J37" s="67"/>
      <c r="K37" s="67">
        <f t="shared" si="13"/>
        <v>0</v>
      </c>
      <c r="L37" s="68"/>
    </row>
    <row r="38" spans="1:12" s="7" customFormat="1" ht="15" hidden="1">
      <c r="A38" s="55" t="s">
        <v>49</v>
      </c>
      <c r="B38" s="56" t="s">
        <v>50</v>
      </c>
      <c r="C38" s="57"/>
      <c r="D38" s="58"/>
      <c r="E38" s="58"/>
      <c r="F38" s="58">
        <f t="shared" si="11"/>
        <v>0</v>
      </c>
      <c r="G38" s="29"/>
      <c r="H38" s="57">
        <v>0</v>
      </c>
      <c r="I38" s="58"/>
      <c r="J38" s="58">
        <v>0</v>
      </c>
      <c r="K38" s="58">
        <f t="shared" si="13"/>
        <v>0</v>
      </c>
      <c r="L38" s="29" t="e">
        <f>J38/I38*100</f>
        <v>#DIV/0!</v>
      </c>
    </row>
    <row r="39" spans="1:12" s="7" customFormat="1" ht="17.25" customHeight="1">
      <c r="A39" s="55" t="s">
        <v>51</v>
      </c>
      <c r="B39" s="26" t="s">
        <v>52</v>
      </c>
      <c r="C39" s="57">
        <v>1440180</v>
      </c>
      <c r="D39" s="58">
        <v>1012960</v>
      </c>
      <c r="E39" s="58">
        <v>1000580</v>
      </c>
      <c r="F39" s="58">
        <f t="shared" si="11"/>
        <v>-12380</v>
      </c>
      <c r="G39" s="29">
        <f aca="true" t="shared" si="15" ref="G39:G52">E39/D39*100</f>
        <v>98.77783920391722</v>
      </c>
      <c r="H39" s="57"/>
      <c r="I39" s="58"/>
      <c r="J39" s="58">
        <v>0</v>
      </c>
      <c r="K39" s="58">
        <f t="shared" si="13"/>
        <v>0</v>
      </c>
      <c r="L39" s="29"/>
    </row>
    <row r="40" spans="1:12" s="7" customFormat="1" ht="15">
      <c r="A40" s="16">
        <v>4000</v>
      </c>
      <c r="B40" s="56" t="s">
        <v>53</v>
      </c>
      <c r="C40" s="57">
        <v>4544958</v>
      </c>
      <c r="D40" s="58">
        <v>3330878</v>
      </c>
      <c r="E40" s="58">
        <v>3193230</v>
      </c>
      <c r="F40" s="58">
        <f t="shared" si="11"/>
        <v>-137648</v>
      </c>
      <c r="G40" s="29">
        <f t="shared" si="15"/>
        <v>95.86751601229466</v>
      </c>
      <c r="H40" s="57">
        <v>361438</v>
      </c>
      <c r="I40" s="58">
        <v>361438</v>
      </c>
      <c r="J40" s="58">
        <v>299881</v>
      </c>
      <c r="K40" s="58">
        <f t="shared" si="13"/>
        <v>-61557</v>
      </c>
      <c r="L40" s="29">
        <f>J40/I40*100</f>
        <v>82.96886326285559</v>
      </c>
    </row>
    <row r="41" spans="1:12" s="7" customFormat="1" ht="15">
      <c r="A41" s="16">
        <v>5000</v>
      </c>
      <c r="B41" s="56" t="s">
        <v>54</v>
      </c>
      <c r="C41" s="57">
        <v>1707408</v>
      </c>
      <c r="D41" s="58">
        <v>1081358</v>
      </c>
      <c r="E41" s="58">
        <v>1073314</v>
      </c>
      <c r="F41" s="58">
        <f t="shared" si="11"/>
        <v>-8044</v>
      </c>
      <c r="G41" s="29">
        <f t="shared" si="15"/>
        <v>99.25612054472246</v>
      </c>
      <c r="H41" s="57"/>
      <c r="I41" s="58"/>
      <c r="J41" s="58">
        <v>0</v>
      </c>
      <c r="K41" s="58">
        <f t="shared" si="13"/>
        <v>0</v>
      </c>
      <c r="L41" s="29"/>
    </row>
    <row r="42" spans="1:12" s="7" customFormat="1" ht="15">
      <c r="A42" s="69">
        <v>6000</v>
      </c>
      <c r="B42" s="60" t="s">
        <v>55</v>
      </c>
      <c r="C42" s="61">
        <f>C43+C44+C45+C46+C47</f>
        <v>7690196</v>
      </c>
      <c r="D42" s="62">
        <f>D43+D44+D45+D46+D47</f>
        <v>6113361</v>
      </c>
      <c r="E42" s="62">
        <f>E43+E44+E45+E46+E47</f>
        <v>5656043</v>
      </c>
      <c r="F42" s="62">
        <f t="shared" si="11"/>
        <v>-457318</v>
      </c>
      <c r="G42" s="63">
        <f t="shared" si="15"/>
        <v>92.51936864189764</v>
      </c>
      <c r="H42" s="61">
        <f>H43+H44+H45+H46+H47</f>
        <v>5322208</v>
      </c>
      <c r="I42" s="62">
        <f>I43+I44+I45+I46+I47</f>
        <v>4624840</v>
      </c>
      <c r="J42" s="62">
        <f>J43+J44+J45+J46+J47</f>
        <v>2569076</v>
      </c>
      <c r="K42" s="62">
        <f t="shared" si="13"/>
        <v>-2055764</v>
      </c>
      <c r="L42" s="63">
        <f aca="true" t="shared" si="16" ref="L42:L45">J42/I42*100</f>
        <v>55.549510901998765</v>
      </c>
    </row>
    <row r="43" spans="1:12" s="7" customFormat="1" ht="15">
      <c r="A43" s="70">
        <v>6011</v>
      </c>
      <c r="B43" s="65" t="s">
        <v>56</v>
      </c>
      <c r="C43" s="66">
        <v>491395</v>
      </c>
      <c r="D43" s="67">
        <v>316395</v>
      </c>
      <c r="E43" s="67">
        <v>314486</v>
      </c>
      <c r="F43" s="67">
        <f t="shared" si="11"/>
        <v>-1909</v>
      </c>
      <c r="G43" s="68">
        <f t="shared" si="15"/>
        <v>99.39664027560487</v>
      </c>
      <c r="H43" s="66">
        <v>1348320</v>
      </c>
      <c r="I43" s="67">
        <v>650952</v>
      </c>
      <c r="J43" s="67">
        <v>421505</v>
      </c>
      <c r="K43" s="67">
        <f t="shared" si="13"/>
        <v>-229447</v>
      </c>
      <c r="L43" s="68">
        <f t="shared" si="16"/>
        <v>64.75208617532475</v>
      </c>
    </row>
    <row r="44" spans="1:12" s="7" customFormat="1" ht="15">
      <c r="A44" s="70">
        <v>6013</v>
      </c>
      <c r="B44" s="65" t="s">
        <v>57</v>
      </c>
      <c r="C44" s="66">
        <v>789855</v>
      </c>
      <c r="D44" s="67">
        <v>722850</v>
      </c>
      <c r="E44" s="67">
        <v>576837</v>
      </c>
      <c r="F44" s="67">
        <f t="shared" si="11"/>
        <v>-146013</v>
      </c>
      <c r="G44" s="68">
        <f t="shared" si="15"/>
        <v>79.80037352147748</v>
      </c>
      <c r="H44" s="66">
        <v>55788</v>
      </c>
      <c r="I44" s="67">
        <v>55788</v>
      </c>
      <c r="J44" s="67">
        <v>55773</v>
      </c>
      <c r="K44" s="67">
        <f t="shared" si="13"/>
        <v>-15</v>
      </c>
      <c r="L44" s="68">
        <f t="shared" si="16"/>
        <v>99.97311249731125</v>
      </c>
    </row>
    <row r="45" spans="1:12" s="7" customFormat="1" ht="15">
      <c r="A45" s="70">
        <v>6030</v>
      </c>
      <c r="B45" s="65" t="s">
        <v>58</v>
      </c>
      <c r="C45" s="66">
        <v>5737164</v>
      </c>
      <c r="D45" s="67">
        <v>4402334</v>
      </c>
      <c r="E45" s="67">
        <v>4092938</v>
      </c>
      <c r="F45" s="67">
        <f t="shared" si="11"/>
        <v>-309396</v>
      </c>
      <c r="G45" s="68">
        <f t="shared" si="15"/>
        <v>92.9720007614143</v>
      </c>
      <c r="H45" s="66">
        <v>3918100</v>
      </c>
      <c r="I45" s="67">
        <v>3918100</v>
      </c>
      <c r="J45" s="67">
        <v>2091798</v>
      </c>
      <c r="K45" s="67">
        <f t="shared" si="13"/>
        <v>-1826302</v>
      </c>
      <c r="L45" s="68">
        <f t="shared" si="16"/>
        <v>53.38807074857712</v>
      </c>
    </row>
    <row r="46" spans="1:12" s="7" customFormat="1" ht="15">
      <c r="A46" s="70">
        <v>6071</v>
      </c>
      <c r="B46" s="65" t="s">
        <v>59</v>
      </c>
      <c r="C46" s="66">
        <v>665782</v>
      </c>
      <c r="D46" s="67">
        <v>665782</v>
      </c>
      <c r="E46" s="67">
        <v>665782</v>
      </c>
      <c r="F46" s="67">
        <f t="shared" si="11"/>
        <v>0</v>
      </c>
      <c r="G46" s="68">
        <f t="shared" si="15"/>
        <v>100</v>
      </c>
      <c r="H46" s="66"/>
      <c r="I46" s="67"/>
      <c r="J46" s="67"/>
      <c r="K46" s="67">
        <f t="shared" si="13"/>
        <v>0</v>
      </c>
      <c r="L46" s="68"/>
    </row>
    <row r="47" spans="1:12" s="7" customFormat="1" ht="15">
      <c r="A47" s="70">
        <v>6084</v>
      </c>
      <c r="B47" s="65" t="s">
        <v>60</v>
      </c>
      <c r="C47" s="66">
        <v>6000</v>
      </c>
      <c r="D47" s="67">
        <v>6000</v>
      </c>
      <c r="E47" s="67">
        <v>6000</v>
      </c>
      <c r="F47" s="67">
        <f t="shared" si="11"/>
        <v>0</v>
      </c>
      <c r="G47" s="68">
        <f t="shared" si="15"/>
        <v>100</v>
      </c>
      <c r="H47" s="66"/>
      <c r="I47" s="67"/>
      <c r="J47" s="67"/>
      <c r="K47" s="67">
        <f t="shared" si="13"/>
        <v>0</v>
      </c>
      <c r="L47" s="68"/>
    </row>
    <row r="48" spans="1:12" s="7" customFormat="1" ht="15">
      <c r="A48" s="16">
        <v>7000</v>
      </c>
      <c r="B48" s="56" t="s">
        <v>61</v>
      </c>
      <c r="C48" s="57">
        <v>1228297</v>
      </c>
      <c r="D48" s="58">
        <v>682722</v>
      </c>
      <c r="E48" s="58">
        <v>638520</v>
      </c>
      <c r="F48" s="58">
        <f t="shared" si="11"/>
        <v>-44202</v>
      </c>
      <c r="G48" s="29">
        <f t="shared" si="15"/>
        <v>93.52562243490028</v>
      </c>
      <c r="H48" s="57">
        <v>5878214</v>
      </c>
      <c r="I48" s="58">
        <v>4856800</v>
      </c>
      <c r="J48" s="58">
        <v>1563424</v>
      </c>
      <c r="K48" s="58">
        <f t="shared" si="13"/>
        <v>-3293376</v>
      </c>
      <c r="L48" s="29">
        <f aca="true" t="shared" si="17" ref="L48:L50">J48/I48*100</f>
        <v>32.190413440948774</v>
      </c>
    </row>
    <row r="49" spans="1:12" s="7" customFormat="1" ht="15">
      <c r="A49" s="16">
        <v>8000</v>
      </c>
      <c r="B49" s="26" t="s">
        <v>62</v>
      </c>
      <c r="C49" s="57">
        <v>362100</v>
      </c>
      <c r="D49" s="58">
        <v>38800</v>
      </c>
      <c r="E49" s="58">
        <v>37302</v>
      </c>
      <c r="F49" s="58">
        <f t="shared" si="11"/>
        <v>-1498</v>
      </c>
      <c r="G49" s="29">
        <f t="shared" si="15"/>
        <v>96.13917525773196</v>
      </c>
      <c r="H49" s="57">
        <v>594421</v>
      </c>
      <c r="I49" s="58">
        <v>382421</v>
      </c>
      <c r="J49" s="58">
        <v>254944</v>
      </c>
      <c r="K49" s="58">
        <f t="shared" si="13"/>
        <v>-127477</v>
      </c>
      <c r="L49" s="29">
        <f t="shared" si="17"/>
        <v>66.66579502694674</v>
      </c>
    </row>
    <row r="50" spans="1:12" s="7" customFormat="1" ht="15">
      <c r="A50" s="16">
        <v>9000</v>
      </c>
      <c r="B50" s="26" t="s">
        <v>63</v>
      </c>
      <c r="C50" s="57">
        <v>7029898</v>
      </c>
      <c r="D50" s="58">
        <v>6552225</v>
      </c>
      <c r="E50" s="58">
        <v>6398925</v>
      </c>
      <c r="F50" s="58">
        <f t="shared" si="11"/>
        <v>-153300</v>
      </c>
      <c r="G50" s="29">
        <f t="shared" si="15"/>
        <v>97.66033675583485</v>
      </c>
      <c r="H50" s="57">
        <v>3912880</v>
      </c>
      <c r="I50" s="58">
        <v>3912880</v>
      </c>
      <c r="J50" s="58">
        <v>3912880</v>
      </c>
      <c r="K50" s="58">
        <f t="shared" si="13"/>
        <v>0</v>
      </c>
      <c r="L50" s="29">
        <f t="shared" si="17"/>
        <v>100</v>
      </c>
    </row>
    <row r="51" spans="1:12" s="7" customFormat="1" ht="46.5" customHeight="1" hidden="1">
      <c r="A51" s="16">
        <v>250909</v>
      </c>
      <c r="B51" s="26" t="s">
        <v>64</v>
      </c>
      <c r="C51" s="57"/>
      <c r="D51" s="58"/>
      <c r="E51" s="58"/>
      <c r="F51" s="58">
        <f t="shared" si="11"/>
        <v>0</v>
      </c>
      <c r="G51" s="29" t="e">
        <f t="shared" si="15"/>
        <v>#DIV/0!</v>
      </c>
      <c r="H51" s="71"/>
      <c r="I51" s="72"/>
      <c r="J51" s="72"/>
      <c r="K51" s="72">
        <f>J51-H51</f>
        <v>0</v>
      </c>
      <c r="L51" s="73"/>
    </row>
    <row r="52" spans="1:12" s="7" customFormat="1" ht="15.75">
      <c r="A52" s="74"/>
      <c r="B52" s="75" t="s">
        <v>65</v>
      </c>
      <c r="C52" s="76">
        <f>C31+C32+C39+C40+C41+C42+C48+C49+C50</f>
        <v>82041307</v>
      </c>
      <c r="D52" s="77">
        <f>D31+D32+D39+D40+D41+D42+D48+D49+D50</f>
        <v>60653773</v>
      </c>
      <c r="E52" s="77">
        <f>E31+E32+E39+E40+E41+E42+E48+E49+E50</f>
        <v>59629058</v>
      </c>
      <c r="F52" s="77">
        <f t="shared" si="11"/>
        <v>-1024715</v>
      </c>
      <c r="G52" s="78">
        <f t="shared" si="15"/>
        <v>98.31055027689703</v>
      </c>
      <c r="H52" s="76">
        <f>H31+H32+H39+H40+H41+H42+H48+H49+H50</f>
        <v>22763747</v>
      </c>
      <c r="I52" s="77">
        <f>I31+I32+I39+I40+I41+I42+I48+I49+I50</f>
        <v>20832965</v>
      </c>
      <c r="J52" s="77">
        <f>J31+J32+J39+J40+J41+J42+J48+J49+J50</f>
        <v>14059797</v>
      </c>
      <c r="K52" s="77">
        <f>J52-I52</f>
        <v>-6773168</v>
      </c>
      <c r="L52" s="78">
        <f>J52/I52*100</f>
        <v>67.48821879170823</v>
      </c>
    </row>
    <row r="53" spans="1:12" ht="15.75" customHeight="1" hidden="1">
      <c r="A53" s="79"/>
      <c r="B53" s="80"/>
      <c r="C53" s="80"/>
      <c r="D53" s="81"/>
      <c r="E53" s="81"/>
      <c r="F53" s="82"/>
      <c r="G53" s="82"/>
      <c r="H53" s="81"/>
      <c r="I53" s="81"/>
      <c r="J53" s="81"/>
      <c r="K53" s="82"/>
      <c r="L53" s="82"/>
    </row>
    <row r="54" spans="1:12" ht="15.75" customHeight="1" hidden="1">
      <c r="A54" s="83"/>
      <c r="B54" s="84"/>
      <c r="C54" s="84"/>
      <c r="D54" s="85"/>
      <c r="E54" s="85"/>
      <c r="F54" s="86"/>
      <c r="G54" s="86"/>
      <c r="H54" s="85"/>
      <c r="I54" s="85"/>
      <c r="J54" s="85"/>
      <c r="K54" s="86"/>
      <c r="L54" s="86"/>
    </row>
    <row r="55" spans="1:12" ht="15" hidden="1">
      <c r="A55" s="83"/>
      <c r="B55" s="87"/>
      <c r="C55" s="87"/>
      <c r="D55" s="85"/>
      <c r="E55" s="85"/>
      <c r="F55" s="86"/>
      <c r="G55" s="86"/>
      <c r="H55" s="85"/>
      <c r="I55" s="85"/>
      <c r="J55" s="85"/>
      <c r="K55" s="86"/>
      <c r="L55" s="86"/>
    </row>
    <row r="59" spans="2:11" ht="18.75">
      <c r="B59" s="88" t="s">
        <v>66</v>
      </c>
      <c r="H59" s="89" t="s">
        <v>67</v>
      </c>
      <c r="I59" s="89"/>
      <c r="J59" s="89"/>
      <c r="K59" s="89"/>
    </row>
  </sheetData>
  <sheetProtection selectLockedCells="1" selectUnlockedCells="1"/>
  <mergeCells count="8">
    <mergeCell ref="J1:L1"/>
    <mergeCell ref="A3:L3"/>
    <mergeCell ref="A4:L4"/>
    <mergeCell ref="A6:A7"/>
    <mergeCell ref="B6:B7"/>
    <mergeCell ref="C6:G6"/>
    <mergeCell ref="H6:L6"/>
    <mergeCell ref="H59:K59"/>
  </mergeCells>
  <printOptions/>
  <pageMargins left="0.6298611111111111" right="0.19652777777777777" top="0.39375" bottom="0.39375" header="0.5118055555555555" footer="0.5118055555555555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/>
  <dcterms:created xsi:type="dcterms:W3CDTF">2012-03-01T06:56:29Z</dcterms:created>
  <dcterms:modified xsi:type="dcterms:W3CDTF">2019-10-29T14:47:24Z</dcterms:modified>
  <cp:category/>
  <cp:version/>
  <cp:contentType/>
  <cp:contentStatus/>
  <cp:revision>1</cp:revision>
</cp:coreProperties>
</file>