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300" activeTab="0"/>
  </bookViews>
  <sheets>
    <sheet name="Лист1" sheetId="1" r:id="rId1"/>
    <sheet name="Лист2" sheetId="2" r:id="rId2"/>
  </sheets>
  <definedNames>
    <definedName name="_xlnm.Print_Titles" localSheetId="0">'Лист1'!$6:$8</definedName>
  </definedNames>
  <calcPr fullCalcOnLoad="1"/>
</workbook>
</file>

<file path=xl/sharedStrings.xml><?xml version="1.0" encoding="utf-8"?>
<sst xmlns="http://schemas.openxmlformats.org/spreadsheetml/2006/main" count="153" uniqueCount="136">
  <si>
    <t>Код бюджетної класифікації</t>
  </si>
  <si>
    <t>Загальний фонд</t>
  </si>
  <si>
    <t>Спеціальний фонд</t>
  </si>
  <si>
    <t>Найменування</t>
  </si>
  <si>
    <t>Державне управління</t>
  </si>
  <si>
    <t>Соціальний захист та соціальне забезпечення</t>
  </si>
  <si>
    <t>Культура і мистецтво</t>
  </si>
  <si>
    <t>Фізична культура і спорт</t>
  </si>
  <si>
    <t>Офіційні трансферти</t>
  </si>
  <si>
    <t>Всього видатків і кредитування</t>
  </si>
  <si>
    <t>Податкові надходження</t>
  </si>
  <si>
    <t>Неподаткові надходження</t>
  </si>
  <si>
    <t xml:space="preserve">Доходи від  власності та підприємницької діяльності </t>
  </si>
  <si>
    <t>Адміністративні збори та платежі, доходи від некомерційної господарської діяльності </t>
  </si>
  <si>
    <t>Інші неподаткові надходження</t>
  </si>
  <si>
    <t>Власні надходження бюджетних установ</t>
  </si>
  <si>
    <t>Від органів державного управління</t>
  </si>
  <si>
    <t>Всього доходів</t>
  </si>
  <si>
    <t>Цільові фонди</t>
  </si>
  <si>
    <t>Повернення кредитів, наданих для кредитування громадян на будівництво (реконструкцію) та придбання житла</t>
  </si>
  <si>
    <t>ДОХОДИ</t>
  </si>
  <si>
    <t>ВИДАТКИ І КРЕДИТУВАННЯ</t>
  </si>
  <si>
    <t>Абсолютне відхилення      ("+" або "-")</t>
  </si>
  <si>
    <t>Охорона здоров`я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</si>
  <si>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</si>
  <si>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 xml:space="preserve">Рентна плата та плата за використання інших природних ресурсів </t>
  </si>
  <si>
    <t>Інші податки та збори</t>
  </si>
  <si>
    <t>0100</t>
  </si>
  <si>
    <t>1000</t>
  </si>
  <si>
    <t>2000</t>
  </si>
  <si>
    <t>3000</t>
  </si>
  <si>
    <t>Економічна діяльність</t>
  </si>
  <si>
    <t>Інша діяльність</t>
  </si>
  <si>
    <t>Міжбюджетні трансферти</t>
  </si>
  <si>
    <t>Фактично виконано</t>
  </si>
  <si>
    <t>Затверджено розписом на рік з урахуванням змін</t>
  </si>
  <si>
    <t>Субвенції з державного бюджету місцевим бюджетам</t>
  </si>
  <si>
    <t>Дотації з місцевих бюджетів іншим місцевим бюджетам</t>
  </si>
  <si>
    <t>Субвенції з місцевих бюджетів іншим місцевим бюджетам</t>
  </si>
  <si>
    <t>Відсоток виконання</t>
  </si>
  <si>
    <t xml:space="preserve">Додаток 2
до рішення одинадцятої позачергової
сесії сьомого скликання
Решетилівської міської ради
09  листопада 2018 року №405-11-VII
</t>
  </si>
  <si>
    <t>(грн.)</t>
  </si>
  <si>
    <t>Разом доходів без урахування трансфертів</t>
  </si>
  <si>
    <t>Освіта разом</t>
  </si>
  <si>
    <t>1010</t>
  </si>
  <si>
    <t>Дошкільна освіта</t>
  </si>
  <si>
    <t>1020</t>
  </si>
  <si>
    <t>Позашкільна освіта</t>
  </si>
  <si>
    <t>Житлово-комунальне господарство разом</t>
  </si>
  <si>
    <t>Благоустрій населених пунктів</t>
  </si>
  <si>
    <t>Відшкодування різниці тарифів</t>
  </si>
  <si>
    <t>В.Г. Онуфрієнко</t>
  </si>
  <si>
    <t>Здійснення заходів із землеустрою</t>
  </si>
  <si>
    <t>Начальник фінансового управління</t>
  </si>
  <si>
    <t>Додаток 1</t>
  </si>
  <si>
    <t>за 2021 рік</t>
  </si>
  <si>
    <t xml:space="preserve">ЗВІТ ПРО ВИКОНАННЯ БЮДЖЕТУ РЕШЕТИЛІВСЬКОЇ МІСЬКОЇ ТЕРИТОРІАЛЬНОЇ ГРОМАДИ </t>
  </si>
  <si>
    <t>1070</t>
  </si>
  <si>
    <t>1080</t>
  </si>
  <si>
    <t>1140</t>
  </si>
  <si>
    <t>Надання заг.середньої освіти за рах.коштів місцевого бюджету</t>
  </si>
  <si>
    <t>1030</t>
  </si>
  <si>
    <t>Надання заг.середньої освіти за рах.освітньої субвенції</t>
  </si>
  <si>
    <t>1060</t>
  </si>
  <si>
    <t>Надання заг.середньої освіти за рах. залишку коштів освітньої субвенції</t>
  </si>
  <si>
    <t>1180</t>
  </si>
  <si>
    <t>Забезпечення якісної, сучасної та доступної освіти "Нова українська школа"</t>
  </si>
  <si>
    <t>1200</t>
  </si>
  <si>
    <t>Надання освіти особам з особливими освітніми потребами</t>
  </si>
  <si>
    <t>1210</t>
  </si>
  <si>
    <t>Надання освіти за рахунок залишку коштів за субвенцією</t>
  </si>
  <si>
    <t>Школа естетичного виховання</t>
  </si>
  <si>
    <t>Інші програми, заклади та заходи у сфері освіти</t>
  </si>
  <si>
    <t>2010</t>
  </si>
  <si>
    <t>Стаціонарна медична допомога</t>
  </si>
  <si>
    <t>2110</t>
  </si>
  <si>
    <t>Первинна медична допомога</t>
  </si>
  <si>
    <t>2140</t>
  </si>
  <si>
    <t>Програми і заходи у галузі охорони здоровя</t>
  </si>
  <si>
    <t>2150</t>
  </si>
  <si>
    <t>Інші програми, заклади та заходи у сфері охорони здоровя</t>
  </si>
  <si>
    <t>3030</t>
  </si>
  <si>
    <t>3050</t>
  </si>
  <si>
    <t>3100</t>
  </si>
  <si>
    <t>3120</t>
  </si>
  <si>
    <t>Здійснення соц.роботи з вразливими категоріями населення</t>
  </si>
  <si>
    <t>3140</t>
  </si>
  <si>
    <t>Оздоровлення та відпочинок дітей</t>
  </si>
  <si>
    <t>3160</t>
  </si>
  <si>
    <t>Надання соц.гарантій особам, які надають послуги особам похилого віку</t>
  </si>
  <si>
    <t>3190</t>
  </si>
  <si>
    <t>Соц.захист ветеранів війни та праці</t>
  </si>
  <si>
    <t>3210</t>
  </si>
  <si>
    <t>Організація та проведення громадських робіт</t>
  </si>
  <si>
    <t>3240</t>
  </si>
  <si>
    <t>Інші заклади та заходи</t>
  </si>
  <si>
    <t>Забезпечення діяльності бібліотек</t>
  </si>
  <si>
    <t xml:space="preserve">Забезпечення діяльності музеїв </t>
  </si>
  <si>
    <t>Забезпечення діяльності будинків культури, клубів</t>
  </si>
  <si>
    <t>Інші заклади і заходи в галузі культури і мистецтва</t>
  </si>
  <si>
    <t>Розвиток дитячо-юнацького та резервного спорту</t>
  </si>
  <si>
    <t>Підтримка фізкультурно-спортивного руху</t>
  </si>
  <si>
    <t>Інші заходи з розвитку фізичної культури та спорту</t>
  </si>
  <si>
    <t>Утримання і експлуатація обєктів ЖКГ</t>
  </si>
  <si>
    <t>Забезпечення функціонування КП Покровський комунгосп</t>
  </si>
  <si>
    <t>Витрати, повязані з обслуговуванням кредитів</t>
  </si>
  <si>
    <t>Інша діяльність у сфері ЖКГ</t>
  </si>
  <si>
    <t>Розроблення схем планування та забудови територій</t>
  </si>
  <si>
    <t>Розвиток мережі ЦНАП</t>
  </si>
  <si>
    <t>Транспорт та транспортна інфраструктура</t>
  </si>
  <si>
    <t>Заходи, спрямовані на підвищення доступності до Інтернету в сільській місцевості</t>
  </si>
  <si>
    <t>Інші програми і заходи, повязані з економічною діяльністю</t>
  </si>
  <si>
    <t>Захист населення від надзвичайних ситуацій</t>
  </si>
  <si>
    <t>Озхорона навколишнього природного середовища</t>
  </si>
  <si>
    <t>Засоби масової інформації</t>
  </si>
  <si>
    <t>Резервний фонд місцевого бюджету</t>
  </si>
  <si>
    <t>Довгострокові кедити забудовникам житла на селі</t>
  </si>
  <si>
    <t>Компенсаційні виплати на пільговий проїзд</t>
  </si>
  <si>
    <t xml:space="preserve">Пільгове медичне обслуговування </t>
  </si>
  <si>
    <t>Надання соціальних і реабілітаційних послуг</t>
  </si>
  <si>
    <t>Забезпечення житлом дітей-сиріт</t>
  </si>
  <si>
    <t>Будівництво інших об'єктів комунальної власності</t>
  </si>
  <si>
    <t>Виконання інвест.проектів за рахунок інших субвенцій</t>
  </si>
  <si>
    <t>Податок та збір на доходи фізичних осіб</t>
  </si>
  <si>
    <t>Податок на прибуток підприємств</t>
  </si>
  <si>
    <t>Акцизний податок з вироблених в Україні підакцизних товарів</t>
  </si>
  <si>
    <t>Акцизний податок з реалізації субєктами господарювання роздрібної торгівлі підакцизних товарів</t>
  </si>
  <si>
    <t>18010100-18010400</t>
  </si>
  <si>
    <t>Податок на нерухоме майно, відмінне від земельної ділянки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</si>
  <si>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</si>
  <si>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</si>
  <si>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</si>
  <si>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</si>
  <si>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Туристичний збір</t>
  </si>
  <si>
    <t>Єдиний податок</t>
  </si>
  <si>
    <t>Акцизний податок з ввезених на митну територію України підакцизних товарів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</si>
</sst>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0.00000"/>
    <numFmt numFmtId="192" formatCode="0.0000"/>
    <numFmt numFmtId="193" formatCode="0.000"/>
    <numFmt numFmtId="194" formatCode="0.0"/>
    <numFmt numFmtId="195" formatCode="#,##0.0"/>
    <numFmt numFmtId="196" formatCode="[$€-2]\ ###,000_);[Red]\([$€-2]\ ###,000\)"/>
    <numFmt numFmtId="197" formatCode="[$-FC19]d\ mmmm\ yyyy\ &quot;г.&quot;"/>
    <numFmt numFmtId="198" formatCode="[$-F800]dddd\,\ mmmm\ dd\,\ yyyy"/>
  </numFmts>
  <fonts count="5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 Cyr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4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0"/>
      <color indexed="10"/>
      <name val="Arial Cyr"/>
      <family val="0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0"/>
      <color rgb="FFFF0000"/>
      <name val="Arial Cyr"/>
      <family val="0"/>
    </font>
    <font>
      <b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48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left" wrapText="1"/>
    </xf>
    <xf numFmtId="4" fontId="48" fillId="0" borderId="10" xfId="0" applyNumberFormat="1" applyFont="1" applyFill="1" applyBorder="1" applyAlignment="1">
      <alignment wrapText="1"/>
    </xf>
    <xf numFmtId="0" fontId="48" fillId="0" borderId="10" xfId="0" applyFont="1" applyFill="1" applyBorder="1" applyAlignment="1">
      <alignment horizontal="left"/>
    </xf>
    <xf numFmtId="4" fontId="48" fillId="0" borderId="10" xfId="0" applyNumberFormat="1" applyFont="1" applyFill="1" applyBorder="1" applyAlignment="1">
      <alignment/>
    </xf>
    <xf numFmtId="0" fontId="48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48" fillId="33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0" xfId="0" applyFont="1" applyFill="1" applyAlignment="1">
      <alignment horizontal="left"/>
    </xf>
    <xf numFmtId="0" fontId="49" fillId="0" borderId="0" xfId="0" applyFont="1" applyAlignment="1">
      <alignment horizontal="left" wrapText="1"/>
    </xf>
    <xf numFmtId="3" fontId="2" fillId="33" borderId="10" xfId="0" applyNumberFormat="1" applyFont="1" applyFill="1" applyBorder="1" applyAlignment="1">
      <alignment wrapText="1"/>
    </xf>
    <xf numFmtId="3" fontId="48" fillId="33" borderId="10" xfId="0" applyNumberFormat="1" applyFont="1" applyFill="1" applyBorder="1" applyAlignment="1">
      <alignment wrapText="1"/>
    </xf>
    <xf numFmtId="3" fontId="5" fillId="33" borderId="10" xfId="0" applyNumberFormat="1" applyFont="1" applyFill="1" applyBorder="1" applyAlignment="1">
      <alignment wrapText="1"/>
    </xf>
    <xf numFmtId="3" fontId="8" fillId="33" borderId="10" xfId="0" applyNumberFormat="1" applyFont="1" applyFill="1" applyBorder="1" applyAlignment="1">
      <alignment wrapText="1"/>
    </xf>
    <xf numFmtId="0" fontId="48" fillId="0" borderId="12" xfId="0" applyFont="1" applyFill="1" applyBorder="1" applyAlignment="1">
      <alignment horizontal="left"/>
    </xf>
    <xf numFmtId="4" fontId="48" fillId="0" borderId="12" xfId="0" applyNumberFormat="1" applyFont="1" applyFill="1" applyBorder="1" applyAlignment="1">
      <alignment/>
    </xf>
    <xf numFmtId="4" fontId="48" fillId="0" borderId="12" xfId="0" applyNumberFormat="1" applyFont="1" applyFill="1" applyBorder="1" applyAlignment="1">
      <alignment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3" fontId="2" fillId="33" borderId="15" xfId="0" applyNumberFormat="1" applyFont="1" applyFill="1" applyBorder="1" applyAlignment="1">
      <alignment wrapText="1"/>
    </xf>
    <xf numFmtId="3" fontId="5" fillId="34" borderId="17" xfId="0" applyNumberFormat="1" applyFont="1" applyFill="1" applyBorder="1" applyAlignment="1">
      <alignment wrapText="1"/>
    </xf>
    <xf numFmtId="3" fontId="5" fillId="33" borderId="15" xfId="0" applyNumberFormat="1" applyFont="1" applyFill="1" applyBorder="1" applyAlignment="1">
      <alignment wrapText="1"/>
    </xf>
    <xf numFmtId="3" fontId="8" fillId="33" borderId="15" xfId="0" applyNumberFormat="1" applyFont="1" applyFill="1" applyBorder="1" applyAlignment="1">
      <alignment wrapText="1"/>
    </xf>
    <xf numFmtId="3" fontId="48" fillId="33" borderId="15" xfId="0" applyNumberFormat="1" applyFont="1" applyFill="1" applyBorder="1" applyAlignment="1">
      <alignment wrapText="1"/>
    </xf>
    <xf numFmtId="0" fontId="48" fillId="0" borderId="12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left" wrapText="1"/>
    </xf>
    <xf numFmtId="0" fontId="6" fillId="0" borderId="16" xfId="52" applyFont="1" applyFill="1" applyBorder="1" applyAlignment="1" applyProtection="1">
      <alignment horizontal="left" wrapText="1"/>
      <protection/>
    </xf>
    <xf numFmtId="0" fontId="6" fillId="0" borderId="16" xfId="52" applyFont="1" applyFill="1" applyBorder="1" applyAlignment="1" applyProtection="1">
      <alignment horizontal="left" wrapText="1"/>
      <protection/>
    </xf>
    <xf numFmtId="0" fontId="6" fillId="33" borderId="16" xfId="52" applyFont="1" applyFill="1" applyBorder="1" applyAlignment="1" applyProtection="1">
      <alignment horizontal="left" wrapText="1"/>
      <protection/>
    </xf>
    <xf numFmtId="0" fontId="5" fillId="34" borderId="18" xfId="0" applyFont="1" applyFill="1" applyBorder="1" applyAlignment="1">
      <alignment horizontal="left"/>
    </xf>
    <xf numFmtId="0" fontId="2" fillId="34" borderId="15" xfId="0" applyFont="1" applyFill="1" applyBorder="1" applyAlignment="1">
      <alignment/>
    </xf>
    <xf numFmtId="0" fontId="5" fillId="34" borderId="16" xfId="0" applyFont="1" applyFill="1" applyBorder="1" applyAlignment="1">
      <alignment horizontal="left" wrapText="1"/>
    </xf>
    <xf numFmtId="49" fontId="5" fillId="0" borderId="15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left"/>
    </xf>
    <xf numFmtId="49" fontId="8" fillId="0" borderId="15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left" wrapText="1"/>
    </xf>
    <xf numFmtId="0" fontId="2" fillId="34" borderId="15" xfId="0" applyFont="1" applyFill="1" applyBorder="1" applyAlignment="1">
      <alignment vertical="center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right" vertical="center" wrapText="1"/>
    </xf>
    <xf numFmtId="0" fontId="2" fillId="34" borderId="16" xfId="0" applyFont="1" applyFill="1" applyBorder="1" applyAlignment="1">
      <alignment horizontal="right" vertical="center" wrapText="1"/>
    </xf>
    <xf numFmtId="0" fontId="2" fillId="34" borderId="15" xfId="0" applyFont="1" applyFill="1" applyBorder="1" applyAlignment="1">
      <alignment horizontal="right" vertical="center" wrapText="1"/>
    </xf>
    <xf numFmtId="195" fontId="2" fillId="33" borderId="16" xfId="0" applyNumberFormat="1" applyFont="1" applyFill="1" applyBorder="1" applyAlignment="1">
      <alignment wrapText="1"/>
    </xf>
    <xf numFmtId="195" fontId="2" fillId="16" borderId="16" xfId="0" applyNumberFormat="1" applyFont="1" applyFill="1" applyBorder="1" applyAlignment="1">
      <alignment wrapText="1"/>
    </xf>
    <xf numFmtId="195" fontId="5" fillId="34" borderId="16" xfId="0" applyNumberFormat="1" applyFont="1" applyFill="1" applyBorder="1" applyAlignment="1">
      <alignment horizontal="right" wrapText="1"/>
    </xf>
    <xf numFmtId="195" fontId="5" fillId="33" borderId="16" xfId="0" applyNumberFormat="1" applyFont="1" applyFill="1" applyBorder="1" applyAlignment="1">
      <alignment wrapText="1"/>
    </xf>
    <xf numFmtId="195" fontId="5" fillId="34" borderId="20" xfId="0" applyNumberFormat="1" applyFont="1" applyFill="1" applyBorder="1" applyAlignment="1">
      <alignment wrapText="1"/>
    </xf>
    <xf numFmtId="3" fontId="5" fillId="34" borderId="15" xfId="0" applyNumberFormat="1" applyFont="1" applyFill="1" applyBorder="1" applyAlignment="1">
      <alignment horizontal="right" wrapText="1"/>
    </xf>
    <xf numFmtId="3" fontId="5" fillId="34" borderId="10" xfId="0" applyNumberFormat="1" applyFont="1" applyFill="1" applyBorder="1" applyAlignment="1">
      <alignment horizontal="right" wrapText="1"/>
    </xf>
    <xf numFmtId="3" fontId="6" fillId="16" borderId="15" xfId="52" applyNumberFormat="1" applyFont="1" applyFill="1" applyBorder="1" applyAlignment="1" applyProtection="1">
      <alignment horizontal="left" wrapText="1"/>
      <protection/>
    </xf>
    <xf numFmtId="3" fontId="2" fillId="16" borderId="10" xfId="0" applyNumberFormat="1" applyFont="1" applyFill="1" applyBorder="1" applyAlignment="1">
      <alignment wrapText="1"/>
    </xf>
    <xf numFmtId="3" fontId="2" fillId="16" borderId="15" xfId="0" applyNumberFormat="1" applyFont="1" applyFill="1" applyBorder="1" applyAlignment="1">
      <alignment wrapText="1"/>
    </xf>
    <xf numFmtId="3" fontId="6" fillId="33" borderId="15" xfId="52" applyNumberFormat="1" applyFont="1" applyFill="1" applyBorder="1" applyAlignment="1" applyProtection="1">
      <alignment horizontal="left" wrapText="1"/>
      <protection/>
    </xf>
    <xf numFmtId="3" fontId="2" fillId="33" borderId="21" xfId="0" applyNumberFormat="1" applyFont="1" applyFill="1" applyBorder="1" applyAlignment="1">
      <alignment wrapText="1"/>
    </xf>
    <xf numFmtId="0" fontId="5" fillId="0" borderId="16" xfId="0" applyFont="1" applyFill="1" applyBorder="1" applyAlignment="1">
      <alignment horizontal="left" wrapText="1"/>
    </xf>
    <xf numFmtId="0" fontId="8" fillId="0" borderId="16" xfId="0" applyFont="1" applyFill="1" applyBorder="1" applyAlignment="1">
      <alignment horizontal="left" wrapText="1"/>
    </xf>
    <xf numFmtId="3" fontId="2" fillId="33" borderId="22" xfId="0" applyNumberFormat="1" applyFont="1" applyFill="1" applyBorder="1" applyAlignment="1">
      <alignment wrapText="1"/>
    </xf>
    <xf numFmtId="3" fontId="5" fillId="33" borderId="21" xfId="0" applyNumberFormat="1" applyFont="1" applyFill="1" applyBorder="1" applyAlignment="1">
      <alignment wrapText="1"/>
    </xf>
    <xf numFmtId="3" fontId="5" fillId="33" borderId="22" xfId="0" applyNumberFormat="1" applyFont="1" applyFill="1" applyBorder="1" applyAlignment="1">
      <alignment wrapText="1"/>
    </xf>
    <xf numFmtId="0" fontId="0" fillId="0" borderId="0" xfId="0" applyAlignment="1">
      <alignment horizontal="left" wrapText="1"/>
    </xf>
    <xf numFmtId="3" fontId="5" fillId="33" borderId="15" xfId="0" applyNumberFormat="1" applyFont="1" applyFill="1" applyBorder="1" applyAlignment="1">
      <alignment horizontal="right" wrapText="1"/>
    </xf>
    <xf numFmtId="0" fontId="2" fillId="0" borderId="15" xfId="0" applyFont="1" applyFill="1" applyBorder="1" applyAlignment="1">
      <alignment/>
    </xf>
    <xf numFmtId="0" fontId="5" fillId="0" borderId="16" xfId="0" applyFont="1" applyFill="1" applyBorder="1" applyAlignment="1">
      <alignment horizontal="center" wrapText="1"/>
    </xf>
    <xf numFmtId="3" fontId="5" fillId="33" borderId="15" xfId="0" applyNumberFormat="1" applyFont="1" applyFill="1" applyBorder="1" applyAlignment="1">
      <alignment horizontal="center" wrapText="1"/>
    </xf>
    <xf numFmtId="3" fontId="2" fillId="33" borderId="10" xfId="0" applyNumberFormat="1" applyFont="1" applyFill="1" applyBorder="1" applyAlignment="1">
      <alignment horizontal="center" wrapText="1"/>
    </xf>
    <xf numFmtId="195" fontId="2" fillId="33" borderId="16" xfId="0" applyNumberFormat="1" applyFont="1" applyFill="1" applyBorder="1" applyAlignment="1">
      <alignment horizontal="center" wrapText="1"/>
    </xf>
    <xf numFmtId="3" fontId="2" fillId="33" borderId="15" xfId="0" applyNumberFormat="1" applyFont="1" applyFill="1" applyBorder="1" applyAlignment="1">
      <alignment horizontal="center" wrapText="1"/>
    </xf>
    <xf numFmtId="195" fontId="8" fillId="33" borderId="16" xfId="0" applyNumberFormat="1" applyFont="1" applyFill="1" applyBorder="1" applyAlignment="1">
      <alignment wrapText="1"/>
    </xf>
    <xf numFmtId="3" fontId="8" fillId="33" borderId="21" xfId="0" applyNumberFormat="1" applyFont="1" applyFill="1" applyBorder="1" applyAlignment="1">
      <alignment wrapText="1"/>
    </xf>
    <xf numFmtId="3" fontId="5" fillId="34" borderId="23" xfId="0" applyNumberFormat="1" applyFont="1" applyFill="1" applyBorder="1" applyAlignment="1">
      <alignment wrapText="1"/>
    </xf>
    <xf numFmtId="3" fontId="9" fillId="33" borderId="10" xfId="0" applyNumberFormat="1" applyFont="1" applyFill="1" applyBorder="1" applyAlignment="1">
      <alignment wrapText="1"/>
    </xf>
    <xf numFmtId="195" fontId="9" fillId="33" borderId="16" xfId="0" applyNumberFormat="1" applyFont="1" applyFill="1" applyBorder="1" applyAlignment="1">
      <alignment wrapText="1"/>
    </xf>
    <xf numFmtId="3" fontId="9" fillId="34" borderId="17" xfId="0" applyNumberFormat="1" applyFont="1" applyFill="1" applyBorder="1" applyAlignment="1">
      <alignment wrapText="1"/>
    </xf>
    <xf numFmtId="195" fontId="9" fillId="34" borderId="20" xfId="0" applyNumberFormat="1" applyFont="1" applyFill="1" applyBorder="1" applyAlignment="1">
      <alignment wrapText="1"/>
    </xf>
    <xf numFmtId="3" fontId="2" fillId="33" borderId="15" xfId="0" applyNumberFormat="1" applyFont="1" applyFill="1" applyBorder="1" applyAlignment="1">
      <alignment horizontal="right" wrapText="1"/>
    </xf>
    <xf numFmtId="0" fontId="10" fillId="0" borderId="16" xfId="52" applyFont="1" applyFill="1" applyBorder="1" applyAlignment="1" applyProtection="1">
      <alignment horizontal="left" wrapText="1"/>
      <protection/>
    </xf>
    <xf numFmtId="0" fontId="50" fillId="0" borderId="0" xfId="0" applyFont="1" applyFill="1" applyAlignment="1">
      <alignment/>
    </xf>
    <xf numFmtId="0" fontId="2" fillId="0" borderId="15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left"/>
    </xf>
    <xf numFmtId="0" fontId="2" fillId="34" borderId="15" xfId="0" applyFont="1" applyFill="1" applyBorder="1" applyAlignment="1">
      <alignment horizontal="left"/>
    </xf>
    <xf numFmtId="3" fontId="8" fillId="0" borderId="15" xfId="0" applyNumberFormat="1" applyFont="1" applyFill="1" applyBorder="1" applyAlignment="1">
      <alignment wrapText="1"/>
    </xf>
    <xf numFmtId="3" fontId="8" fillId="0" borderId="10" xfId="0" applyNumberFormat="1" applyFont="1" applyFill="1" applyBorder="1" applyAlignment="1">
      <alignment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49" fillId="0" borderId="0" xfId="0" applyFont="1" applyAlignment="1">
      <alignment horizontal="left" wrapText="1"/>
    </xf>
    <xf numFmtId="0" fontId="4" fillId="0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4" fontId="5" fillId="0" borderId="0" xfId="0" applyNumberFormat="1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2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H49" sqref="H49"/>
    </sheetView>
  </sheetViews>
  <sheetFormatPr defaultColWidth="9.00390625" defaultRowHeight="12.75"/>
  <cols>
    <col min="1" max="1" width="10.25390625" style="2" customWidth="1"/>
    <col min="2" max="2" width="64.125" style="8" customWidth="1"/>
    <col min="3" max="3" width="14.75390625" style="8" customWidth="1"/>
    <col min="4" max="4" width="15.00390625" style="2" customWidth="1"/>
    <col min="5" max="5" width="15.125" style="2" customWidth="1"/>
    <col min="6" max="6" width="10.375" style="2" customWidth="1"/>
    <col min="7" max="8" width="13.875" style="2" customWidth="1"/>
    <col min="9" max="9" width="13.75390625" style="2" customWidth="1"/>
    <col min="10" max="10" width="10.375" style="2" customWidth="1"/>
    <col min="11" max="16384" width="9.125" style="2" customWidth="1"/>
  </cols>
  <sheetData>
    <row r="1" spans="7:10" ht="80.25" customHeight="1" hidden="1">
      <c r="G1" s="14"/>
      <c r="H1" s="106" t="s">
        <v>40</v>
      </c>
      <c r="I1" s="106"/>
      <c r="J1" s="106"/>
    </row>
    <row r="2" spans="7:10" ht="15">
      <c r="G2" s="14"/>
      <c r="H2" s="16"/>
      <c r="I2" s="16"/>
      <c r="J2" s="73" t="s">
        <v>54</v>
      </c>
    </row>
    <row r="3" spans="1:10" s="1" customFormat="1" ht="16.5">
      <c r="A3" s="107" t="s">
        <v>56</v>
      </c>
      <c r="B3" s="107"/>
      <c r="C3" s="107"/>
      <c r="D3" s="107"/>
      <c r="E3" s="107"/>
      <c r="F3" s="107"/>
      <c r="G3" s="107"/>
      <c r="H3" s="107"/>
      <c r="I3" s="107"/>
      <c r="J3" s="107"/>
    </row>
    <row r="4" spans="1:10" s="1" customFormat="1" ht="16.5">
      <c r="A4" s="108" t="s">
        <v>55</v>
      </c>
      <c r="B4" s="108"/>
      <c r="C4" s="108"/>
      <c r="D4" s="108"/>
      <c r="E4" s="108"/>
      <c r="F4" s="108"/>
      <c r="G4" s="108"/>
      <c r="H4" s="108"/>
      <c r="I4" s="108"/>
      <c r="J4" s="108"/>
    </row>
    <row r="5" spans="1:10" s="1" customFormat="1" ht="17.25" thickBot="1">
      <c r="A5" s="11"/>
      <c r="B5" s="11"/>
      <c r="C5" s="11"/>
      <c r="D5" s="11"/>
      <c r="E5" s="11"/>
      <c r="F5" s="11"/>
      <c r="G5" s="11"/>
      <c r="H5" s="11"/>
      <c r="I5" s="12" t="s">
        <v>41</v>
      </c>
      <c r="J5" s="11"/>
    </row>
    <row r="6" spans="1:10" s="1" customFormat="1" ht="15">
      <c r="A6" s="98" t="s">
        <v>0</v>
      </c>
      <c r="B6" s="100" t="s">
        <v>3</v>
      </c>
      <c r="C6" s="102" t="s">
        <v>1</v>
      </c>
      <c r="D6" s="103"/>
      <c r="E6" s="103"/>
      <c r="F6" s="104"/>
      <c r="G6" s="102" t="s">
        <v>2</v>
      </c>
      <c r="H6" s="103"/>
      <c r="I6" s="103"/>
      <c r="J6" s="104"/>
    </row>
    <row r="7" spans="1:10" s="1" customFormat="1" ht="63.75">
      <c r="A7" s="99"/>
      <c r="B7" s="101"/>
      <c r="C7" s="24" t="s">
        <v>35</v>
      </c>
      <c r="D7" s="13" t="s">
        <v>34</v>
      </c>
      <c r="E7" s="13" t="s">
        <v>22</v>
      </c>
      <c r="F7" s="25" t="s">
        <v>39</v>
      </c>
      <c r="G7" s="24" t="s">
        <v>35</v>
      </c>
      <c r="H7" s="13" t="s">
        <v>34</v>
      </c>
      <c r="I7" s="13" t="s">
        <v>22</v>
      </c>
      <c r="J7" s="25" t="s">
        <v>39</v>
      </c>
    </row>
    <row r="8" spans="1:10" s="1" customFormat="1" ht="15">
      <c r="A8" s="34">
        <v>1</v>
      </c>
      <c r="B8" s="27">
        <v>2</v>
      </c>
      <c r="C8" s="26">
        <v>3</v>
      </c>
      <c r="D8" s="9">
        <v>5</v>
      </c>
      <c r="E8" s="9">
        <v>6</v>
      </c>
      <c r="F8" s="27">
        <v>7</v>
      </c>
      <c r="G8" s="26">
        <v>8</v>
      </c>
      <c r="H8" s="9">
        <v>10</v>
      </c>
      <c r="I8" s="9">
        <v>11</v>
      </c>
      <c r="J8" s="27">
        <v>12</v>
      </c>
    </row>
    <row r="9" spans="1:10" ht="15.75" customHeight="1">
      <c r="A9" s="50"/>
      <c r="B9" s="51" t="s">
        <v>20</v>
      </c>
      <c r="C9" s="52"/>
      <c r="D9" s="53"/>
      <c r="E9" s="53"/>
      <c r="F9" s="54"/>
      <c r="G9" s="55"/>
      <c r="H9" s="53"/>
      <c r="I9" s="53"/>
      <c r="J9" s="54"/>
    </row>
    <row r="10" spans="1:10" ht="16.5" customHeight="1">
      <c r="A10" s="92">
        <v>10000000</v>
      </c>
      <c r="B10" s="68" t="s">
        <v>10</v>
      </c>
      <c r="C10" s="72">
        <f>SUM(C11:C24)</f>
        <v>184881109</v>
      </c>
      <c r="D10" s="72">
        <f>SUM(D11:D24)</f>
        <v>193187838.3</v>
      </c>
      <c r="E10" s="72">
        <f aca="true" t="shared" si="0" ref="E10:E24">D10-C10</f>
        <v>8306729.300000012</v>
      </c>
      <c r="F10" s="59">
        <f>D10/C10*100</f>
        <v>104.49301139793575</v>
      </c>
      <c r="G10" s="30">
        <f>G11+G13+G16+G21+G24</f>
        <v>270000</v>
      </c>
      <c r="H10" s="19">
        <f>H11+H13+H16+H21+H24</f>
        <v>244935</v>
      </c>
      <c r="I10" s="19">
        <f>H10-G10</f>
        <v>-25065</v>
      </c>
      <c r="J10" s="59">
        <f>H10/G10*100</f>
        <v>90.71666666666667</v>
      </c>
    </row>
    <row r="11" spans="1:10" ht="15">
      <c r="A11" s="93">
        <v>11010000</v>
      </c>
      <c r="B11" s="36" t="s">
        <v>123</v>
      </c>
      <c r="C11" s="67">
        <v>106044000</v>
      </c>
      <c r="D11" s="17">
        <v>111438215</v>
      </c>
      <c r="E11" s="70">
        <f t="shared" si="0"/>
        <v>5394215</v>
      </c>
      <c r="F11" s="56">
        <f>D11/C11*100</f>
        <v>105.08677058579458</v>
      </c>
      <c r="G11" s="28">
        <v>0</v>
      </c>
      <c r="H11" s="17">
        <v>0</v>
      </c>
      <c r="I11" s="17">
        <v>0</v>
      </c>
      <c r="J11" s="56"/>
    </row>
    <row r="12" spans="1:10" ht="15">
      <c r="A12" s="93">
        <v>11020000</v>
      </c>
      <c r="B12" s="36" t="s">
        <v>124</v>
      </c>
      <c r="C12" s="67">
        <v>25810</v>
      </c>
      <c r="D12" s="17">
        <v>25810</v>
      </c>
      <c r="E12" s="70">
        <f t="shared" si="0"/>
        <v>0</v>
      </c>
      <c r="F12" s="56">
        <f>D12/C12*100</f>
        <v>100</v>
      </c>
      <c r="G12" s="28"/>
      <c r="H12" s="17"/>
      <c r="I12" s="17"/>
      <c r="J12" s="56"/>
    </row>
    <row r="13" spans="1:10" ht="16.5" customHeight="1">
      <c r="A13" s="93">
        <v>13000000</v>
      </c>
      <c r="B13" s="36" t="s">
        <v>25</v>
      </c>
      <c r="C13" s="67">
        <v>866520</v>
      </c>
      <c r="D13" s="17">
        <v>1423481.3</v>
      </c>
      <c r="E13" s="70">
        <f t="shared" si="0"/>
        <v>556961.3</v>
      </c>
      <c r="F13" s="56">
        <f aca="true" t="shared" si="1" ref="F13:F28">D13/C13*100</f>
        <v>164.27564280108942</v>
      </c>
      <c r="G13" s="28"/>
      <c r="H13" s="17"/>
      <c r="I13" s="17"/>
      <c r="J13" s="56"/>
    </row>
    <row r="14" spans="1:10" ht="16.5" customHeight="1">
      <c r="A14" s="93">
        <v>14020000</v>
      </c>
      <c r="B14" s="36" t="s">
        <v>125</v>
      </c>
      <c r="C14" s="67">
        <v>2480000</v>
      </c>
      <c r="D14" s="17">
        <v>2570485</v>
      </c>
      <c r="E14" s="70">
        <f t="shared" si="0"/>
        <v>90485</v>
      </c>
      <c r="F14" s="56">
        <f t="shared" si="1"/>
        <v>103.64858870967741</v>
      </c>
      <c r="G14" s="28"/>
      <c r="H14" s="17"/>
      <c r="I14" s="17"/>
      <c r="J14" s="56"/>
    </row>
    <row r="15" spans="1:10" ht="30">
      <c r="A15" s="93">
        <v>14030000</v>
      </c>
      <c r="B15" s="36" t="s">
        <v>135</v>
      </c>
      <c r="C15" s="67">
        <v>8500000</v>
      </c>
      <c r="D15" s="17">
        <v>8733363</v>
      </c>
      <c r="E15" s="70">
        <f t="shared" si="0"/>
        <v>233363</v>
      </c>
      <c r="F15" s="56">
        <f t="shared" si="1"/>
        <v>102.74544705882353</v>
      </c>
      <c r="G15" s="28"/>
      <c r="H15" s="17"/>
      <c r="I15" s="17"/>
      <c r="J15" s="56"/>
    </row>
    <row r="16" spans="1:10" ht="30">
      <c r="A16" s="93">
        <v>14040000</v>
      </c>
      <c r="B16" s="36" t="s">
        <v>126</v>
      </c>
      <c r="C16" s="67">
        <v>3050000</v>
      </c>
      <c r="D16" s="17">
        <v>3114214</v>
      </c>
      <c r="E16" s="70">
        <f t="shared" si="0"/>
        <v>64214</v>
      </c>
      <c r="F16" s="56">
        <f t="shared" si="1"/>
        <v>102.10537704918032</v>
      </c>
      <c r="G16" s="28"/>
      <c r="H16" s="17"/>
      <c r="I16" s="17"/>
      <c r="J16" s="56"/>
    </row>
    <row r="17" spans="1:10" ht="30">
      <c r="A17" s="91" t="s">
        <v>127</v>
      </c>
      <c r="B17" s="36" t="s">
        <v>128</v>
      </c>
      <c r="C17" s="67">
        <v>4572900</v>
      </c>
      <c r="D17" s="17">
        <v>4705594</v>
      </c>
      <c r="E17" s="70">
        <f t="shared" si="0"/>
        <v>132694</v>
      </c>
      <c r="F17" s="56">
        <f t="shared" si="1"/>
        <v>102.90174725010388</v>
      </c>
      <c r="G17" s="28"/>
      <c r="H17" s="17"/>
      <c r="I17" s="17"/>
      <c r="J17" s="56"/>
    </row>
    <row r="18" spans="1:10" ht="15">
      <c r="A18" s="93">
        <v>18010500</v>
      </c>
      <c r="B18" s="36" t="s">
        <v>129</v>
      </c>
      <c r="C18" s="67">
        <v>2956000</v>
      </c>
      <c r="D18" s="17">
        <v>3028927</v>
      </c>
      <c r="E18" s="70">
        <f t="shared" si="0"/>
        <v>72927</v>
      </c>
      <c r="F18" s="56">
        <f t="shared" si="1"/>
        <v>102.46708389715833</v>
      </c>
      <c r="G18" s="28"/>
      <c r="H18" s="17"/>
      <c r="I18" s="17"/>
      <c r="J18" s="56"/>
    </row>
    <row r="19" spans="1:10" ht="15">
      <c r="A19" s="93">
        <v>18010600</v>
      </c>
      <c r="B19" s="36" t="s">
        <v>130</v>
      </c>
      <c r="C19" s="67">
        <v>27734000</v>
      </c>
      <c r="D19" s="17">
        <v>28664015</v>
      </c>
      <c r="E19" s="70">
        <f t="shared" si="0"/>
        <v>930015</v>
      </c>
      <c r="F19" s="56">
        <f t="shared" si="1"/>
        <v>103.35333886204658</v>
      </c>
      <c r="G19" s="28"/>
      <c r="H19" s="17"/>
      <c r="I19" s="17"/>
      <c r="J19" s="56"/>
    </row>
    <row r="20" spans="1:10" ht="15">
      <c r="A20" s="93">
        <v>18010700</v>
      </c>
      <c r="B20" s="36" t="s">
        <v>131</v>
      </c>
      <c r="C20" s="67">
        <v>3348000</v>
      </c>
      <c r="D20" s="17">
        <v>3354350</v>
      </c>
      <c r="E20" s="70">
        <f t="shared" si="0"/>
        <v>6350</v>
      </c>
      <c r="F20" s="56">
        <f t="shared" si="1"/>
        <v>100.18966547192353</v>
      </c>
      <c r="G20" s="28"/>
      <c r="H20" s="17"/>
      <c r="I20" s="17"/>
      <c r="J20" s="56"/>
    </row>
    <row r="21" spans="1:10" ht="16.5" customHeight="1">
      <c r="A21" s="93">
        <v>18010900</v>
      </c>
      <c r="B21" s="36" t="s">
        <v>132</v>
      </c>
      <c r="C21" s="67">
        <v>1291879</v>
      </c>
      <c r="D21" s="17">
        <v>1319232</v>
      </c>
      <c r="E21" s="70">
        <f t="shared" si="0"/>
        <v>27353</v>
      </c>
      <c r="F21" s="56">
        <f t="shared" si="1"/>
        <v>102.11730355551873</v>
      </c>
      <c r="G21" s="28"/>
      <c r="H21" s="17"/>
      <c r="I21" s="17"/>
      <c r="J21" s="56"/>
    </row>
    <row r="22" spans="1:10" ht="16.5" customHeight="1">
      <c r="A22" s="93">
        <v>18030000</v>
      </c>
      <c r="B22" s="36" t="s">
        <v>133</v>
      </c>
      <c r="C22" s="67">
        <v>62000</v>
      </c>
      <c r="D22" s="17">
        <v>62086</v>
      </c>
      <c r="E22" s="70">
        <f t="shared" si="0"/>
        <v>86</v>
      </c>
      <c r="F22" s="56">
        <f t="shared" si="1"/>
        <v>100.13870967741936</v>
      </c>
      <c r="G22" s="28"/>
      <c r="H22" s="17"/>
      <c r="I22" s="17"/>
      <c r="J22" s="56"/>
    </row>
    <row r="23" spans="1:10" ht="16.5" customHeight="1">
      <c r="A23" s="93">
        <v>18050000</v>
      </c>
      <c r="B23" s="36" t="s">
        <v>134</v>
      </c>
      <c r="C23" s="67">
        <v>23950000</v>
      </c>
      <c r="D23" s="17">
        <v>24748066</v>
      </c>
      <c r="E23" s="70">
        <f t="shared" si="0"/>
        <v>798066</v>
      </c>
      <c r="F23" s="56">
        <f t="shared" si="1"/>
        <v>103.33221711899792</v>
      </c>
      <c r="G23" s="28"/>
      <c r="H23" s="17"/>
      <c r="I23" s="17"/>
      <c r="J23" s="56"/>
    </row>
    <row r="24" spans="1:10" ht="16.5" customHeight="1">
      <c r="A24" s="93">
        <v>19000000</v>
      </c>
      <c r="B24" s="36" t="s">
        <v>26</v>
      </c>
      <c r="C24" s="67"/>
      <c r="D24" s="17"/>
      <c r="E24" s="70">
        <f t="shared" si="0"/>
        <v>0</v>
      </c>
      <c r="F24" s="56"/>
      <c r="G24" s="28">
        <v>270000</v>
      </c>
      <c r="H24" s="17">
        <v>244935</v>
      </c>
      <c r="I24" s="17">
        <f>H24-G24</f>
        <v>-25065</v>
      </c>
      <c r="J24" s="56">
        <f>H24/G24*100</f>
        <v>90.71666666666667</v>
      </c>
    </row>
    <row r="25" spans="1:10" ht="16.5" customHeight="1">
      <c r="A25" s="92">
        <v>20000000</v>
      </c>
      <c r="B25" s="68" t="s">
        <v>11</v>
      </c>
      <c r="C25" s="71">
        <f>C28+C27+C26</f>
        <v>2518891</v>
      </c>
      <c r="D25" s="19">
        <f>D28+D27+D26</f>
        <v>2633820.4000000004</v>
      </c>
      <c r="E25" s="72">
        <f>E28+E27+E26</f>
        <v>114929.4000000002</v>
      </c>
      <c r="F25" s="59">
        <f t="shared" si="1"/>
        <v>104.5626984256167</v>
      </c>
      <c r="G25" s="19">
        <f>G29+G28+G27</f>
        <v>2050000</v>
      </c>
      <c r="H25" s="19">
        <f>H29+H28+H27+H26</f>
        <v>78481877</v>
      </c>
      <c r="I25" s="19">
        <f>H25-G25</f>
        <v>76431877</v>
      </c>
      <c r="J25" s="59">
        <f>H25/G25*100</f>
        <v>3828.384243902439</v>
      </c>
    </row>
    <row r="26" spans="1:10" ht="16.5" customHeight="1">
      <c r="A26" s="93">
        <v>21000000</v>
      </c>
      <c r="B26" s="37" t="s">
        <v>12</v>
      </c>
      <c r="C26" s="28">
        <v>98078</v>
      </c>
      <c r="D26" s="17">
        <v>98597.5</v>
      </c>
      <c r="E26" s="17">
        <f>D26-C26</f>
        <v>519.5</v>
      </c>
      <c r="F26" s="56">
        <f t="shared" si="1"/>
        <v>100.52968045841064</v>
      </c>
      <c r="G26" s="28"/>
      <c r="H26" s="17">
        <v>230452</v>
      </c>
      <c r="I26" s="17"/>
      <c r="J26" s="56"/>
    </row>
    <row r="27" spans="1:10" ht="33" customHeight="1">
      <c r="A27" s="93">
        <v>22000000</v>
      </c>
      <c r="B27" s="35" t="s">
        <v>13</v>
      </c>
      <c r="C27" s="28">
        <v>2180064</v>
      </c>
      <c r="D27" s="17">
        <v>2287458.2</v>
      </c>
      <c r="E27" s="17">
        <f>D27-C27</f>
        <v>107394.20000000019</v>
      </c>
      <c r="F27" s="56">
        <f t="shared" si="1"/>
        <v>104.92619482730782</v>
      </c>
      <c r="G27" s="28"/>
      <c r="H27" s="17"/>
      <c r="I27" s="17"/>
      <c r="J27" s="56"/>
    </row>
    <row r="28" spans="1:10" ht="16.5" customHeight="1">
      <c r="A28" s="93">
        <v>24000000</v>
      </c>
      <c r="B28" s="35" t="s">
        <v>14</v>
      </c>
      <c r="C28" s="28">
        <v>240749</v>
      </c>
      <c r="D28" s="17">
        <v>247764.7</v>
      </c>
      <c r="E28" s="17">
        <f>D28-C28</f>
        <v>7015.700000000012</v>
      </c>
      <c r="F28" s="56">
        <f t="shared" si="1"/>
        <v>102.91411386963185</v>
      </c>
      <c r="G28" s="28"/>
      <c r="H28" s="17">
        <v>58901</v>
      </c>
      <c r="I28" s="17"/>
      <c r="J28" s="56"/>
    </row>
    <row r="29" spans="1:10" ht="16.5" customHeight="1">
      <c r="A29" s="93">
        <v>25000000</v>
      </c>
      <c r="B29" s="37" t="s">
        <v>15</v>
      </c>
      <c r="C29" s="66"/>
      <c r="D29" s="17"/>
      <c r="E29" s="17">
        <f>D29-C29</f>
        <v>0</v>
      </c>
      <c r="F29" s="56"/>
      <c r="G29" s="28">
        <v>2050000</v>
      </c>
      <c r="H29" s="17">
        <v>78192524</v>
      </c>
      <c r="I29" s="17">
        <f>H29-G29</f>
        <v>76142524</v>
      </c>
      <c r="J29" s="56">
        <f>H29/G29*100</f>
        <v>3814.2694634146346</v>
      </c>
    </row>
    <row r="30" spans="1:10" s="10" customFormat="1" ht="16.5" customHeight="1" hidden="1">
      <c r="A30" s="94">
        <v>50000000</v>
      </c>
      <c r="B30" s="38" t="s">
        <v>18</v>
      </c>
      <c r="C30" s="63"/>
      <c r="D30" s="64"/>
      <c r="E30" s="64"/>
      <c r="F30" s="57"/>
      <c r="G30" s="65"/>
      <c r="H30" s="64"/>
      <c r="I30" s="64"/>
      <c r="J30" s="57"/>
    </row>
    <row r="31" spans="1:10" s="10" customFormat="1" ht="16.5" customHeight="1" hidden="1">
      <c r="A31" s="94">
        <v>50110000</v>
      </c>
      <c r="B31" s="38" t="s">
        <v>24</v>
      </c>
      <c r="C31" s="63"/>
      <c r="D31" s="64"/>
      <c r="E31" s="64"/>
      <c r="F31" s="57"/>
      <c r="G31" s="65"/>
      <c r="H31" s="64"/>
      <c r="I31" s="64"/>
      <c r="J31" s="57"/>
    </row>
    <row r="32" spans="1:10" ht="16.5" customHeight="1">
      <c r="A32" s="95"/>
      <c r="B32" s="39" t="s">
        <v>42</v>
      </c>
      <c r="C32" s="61">
        <f>SUM(C10+C25+C30)</f>
        <v>187400000</v>
      </c>
      <c r="D32" s="62">
        <f>SUM(D10+D25+D30)</f>
        <v>195821658.70000002</v>
      </c>
      <c r="E32" s="62">
        <f aca="true" t="shared" si="2" ref="E32:E37">D32-C32</f>
        <v>8421658.700000018</v>
      </c>
      <c r="F32" s="58">
        <f aca="true" t="shared" si="3" ref="F32:F37">D32/C32*100</f>
        <v>104.49394807897548</v>
      </c>
      <c r="G32" s="61">
        <f>SUM(G10+G25+G30)</f>
        <v>2320000</v>
      </c>
      <c r="H32" s="62">
        <f>SUM(H10+H25+H30)</f>
        <v>78726812</v>
      </c>
      <c r="I32" s="62">
        <f aca="true" t="shared" si="4" ref="I32:I39">H32-G32</f>
        <v>76406812</v>
      </c>
      <c r="J32" s="58">
        <f>H32/G32*100</f>
        <v>3393.397068965517</v>
      </c>
    </row>
    <row r="33" spans="1:10" s="90" customFormat="1" ht="16.5" customHeight="1">
      <c r="A33" s="92">
        <v>40000000</v>
      </c>
      <c r="B33" s="89" t="s">
        <v>8</v>
      </c>
      <c r="C33" s="30">
        <f>C34</f>
        <v>106175825</v>
      </c>
      <c r="D33" s="19">
        <f>D34</f>
        <v>105738795.8</v>
      </c>
      <c r="E33" s="19">
        <f t="shared" si="2"/>
        <v>-437029.200000003</v>
      </c>
      <c r="F33" s="59">
        <f t="shared" si="3"/>
        <v>99.58839104852728</v>
      </c>
      <c r="G33" s="30">
        <f>G34</f>
        <v>11819898</v>
      </c>
      <c r="H33" s="19">
        <f>H34</f>
        <v>10597484.6</v>
      </c>
      <c r="I33" s="19">
        <f t="shared" si="4"/>
        <v>-1222413.4000000004</v>
      </c>
      <c r="J33" s="59">
        <f>H33/G33*100</f>
        <v>89.65800381695341</v>
      </c>
    </row>
    <row r="34" spans="1:10" ht="16.5" customHeight="1">
      <c r="A34" s="93">
        <v>41000000</v>
      </c>
      <c r="B34" s="37" t="s">
        <v>16</v>
      </c>
      <c r="C34" s="28">
        <f>C35+C36+C37</f>
        <v>106175825</v>
      </c>
      <c r="D34" s="17">
        <f>D35+D36+D37</f>
        <v>105738795.8</v>
      </c>
      <c r="E34" s="17">
        <f t="shared" si="2"/>
        <v>-437029.200000003</v>
      </c>
      <c r="F34" s="56">
        <f t="shared" si="3"/>
        <v>99.58839104852728</v>
      </c>
      <c r="G34" s="28">
        <f>G35+G36+G37</f>
        <v>11819898</v>
      </c>
      <c r="H34" s="17">
        <f>H35+H36+H37</f>
        <v>10597484.6</v>
      </c>
      <c r="I34" s="17">
        <f t="shared" si="4"/>
        <v>-1222413.4000000004</v>
      </c>
      <c r="J34" s="56">
        <f>H34/G34*100</f>
        <v>89.65800381695341</v>
      </c>
    </row>
    <row r="35" spans="1:10" ht="16.5" customHeight="1">
      <c r="A35" s="93">
        <v>41030000</v>
      </c>
      <c r="B35" s="35" t="s">
        <v>36</v>
      </c>
      <c r="C35" s="88">
        <v>98383738</v>
      </c>
      <c r="D35" s="17">
        <v>98383738</v>
      </c>
      <c r="E35" s="17">
        <f t="shared" si="2"/>
        <v>0</v>
      </c>
      <c r="F35" s="56">
        <f t="shared" si="3"/>
        <v>100</v>
      </c>
      <c r="G35" s="28"/>
      <c r="H35" s="17"/>
      <c r="I35" s="17">
        <f t="shared" si="4"/>
        <v>0</v>
      </c>
      <c r="J35" s="56"/>
    </row>
    <row r="36" spans="1:10" ht="16.5" customHeight="1">
      <c r="A36" s="93">
        <v>41040000</v>
      </c>
      <c r="B36" s="35" t="s">
        <v>37</v>
      </c>
      <c r="C36" s="88">
        <v>3817900</v>
      </c>
      <c r="D36" s="17">
        <v>3817900</v>
      </c>
      <c r="E36" s="17">
        <f t="shared" si="2"/>
        <v>0</v>
      </c>
      <c r="F36" s="56">
        <f t="shared" si="3"/>
        <v>100</v>
      </c>
      <c r="G36" s="28"/>
      <c r="H36" s="17"/>
      <c r="I36" s="17">
        <f t="shared" si="4"/>
        <v>0</v>
      </c>
      <c r="J36" s="56"/>
    </row>
    <row r="37" spans="1:10" ht="16.5" customHeight="1">
      <c r="A37" s="93">
        <v>41050000</v>
      </c>
      <c r="B37" s="35" t="s">
        <v>38</v>
      </c>
      <c r="C37" s="88">
        <v>3974187</v>
      </c>
      <c r="D37" s="17">
        <v>3537157.8</v>
      </c>
      <c r="E37" s="17">
        <f t="shared" si="2"/>
        <v>-437029.2000000002</v>
      </c>
      <c r="F37" s="56">
        <f t="shared" si="3"/>
        <v>89.0033055817454</v>
      </c>
      <c r="G37" s="28">
        <v>11819898</v>
      </c>
      <c r="H37" s="17">
        <v>10597484.6</v>
      </c>
      <c r="I37" s="17">
        <f t="shared" si="4"/>
        <v>-1222413.4000000004</v>
      </c>
      <c r="J37" s="56">
        <f>H37/G37*100</f>
        <v>89.65800381695341</v>
      </c>
    </row>
    <row r="38" spans="1:10" ht="16.5" customHeight="1">
      <c r="A38" s="92">
        <v>50000000</v>
      </c>
      <c r="B38" s="68" t="s">
        <v>18</v>
      </c>
      <c r="C38" s="74"/>
      <c r="D38" s="19"/>
      <c r="E38" s="19"/>
      <c r="F38" s="59"/>
      <c r="G38" s="30">
        <v>300000</v>
      </c>
      <c r="H38" s="19">
        <v>300000</v>
      </c>
      <c r="I38" s="19">
        <f t="shared" si="4"/>
        <v>0</v>
      </c>
      <c r="J38" s="59">
        <f>H38/G38*100</f>
        <v>100</v>
      </c>
    </row>
    <row r="39" spans="1:10" ht="16.5" customHeight="1">
      <c r="A39" s="40"/>
      <c r="B39" s="41" t="s">
        <v>17</v>
      </c>
      <c r="C39" s="61">
        <f>SUM(C32+C33)</f>
        <v>293575825</v>
      </c>
      <c r="D39" s="62">
        <f>SUM(D32+D33)</f>
        <v>301560454.5</v>
      </c>
      <c r="E39" s="62">
        <f>D39-C39</f>
        <v>7984629.5</v>
      </c>
      <c r="F39" s="58">
        <f>D39/C39*100</f>
        <v>102.71978440322872</v>
      </c>
      <c r="G39" s="61">
        <f>SUM(G32+G33+G38)</f>
        <v>14439898</v>
      </c>
      <c r="H39" s="62">
        <f>SUM(H32+H33+H38)</f>
        <v>89624296.6</v>
      </c>
      <c r="I39" s="62">
        <f t="shared" si="4"/>
        <v>75184398.6</v>
      </c>
      <c r="J39" s="58">
        <f>H39/G39*100</f>
        <v>620.6712582041785</v>
      </c>
    </row>
    <row r="40" spans="1:10" s="1" customFormat="1" ht="15.75" customHeight="1" hidden="1">
      <c r="A40" s="98" t="s">
        <v>0</v>
      </c>
      <c r="B40" s="100" t="s">
        <v>3</v>
      </c>
      <c r="C40" s="102" t="s">
        <v>1</v>
      </c>
      <c r="D40" s="103"/>
      <c r="E40" s="103"/>
      <c r="F40" s="104"/>
      <c r="G40" s="102" t="s">
        <v>2</v>
      </c>
      <c r="H40" s="103"/>
      <c r="I40" s="103"/>
      <c r="J40" s="104"/>
    </row>
    <row r="41" spans="1:10" s="1" customFormat="1" ht="59.25" customHeight="1" hidden="1">
      <c r="A41" s="99"/>
      <c r="B41" s="101"/>
      <c r="C41" s="24" t="s">
        <v>35</v>
      </c>
      <c r="D41" s="13" t="s">
        <v>34</v>
      </c>
      <c r="E41" s="13" t="s">
        <v>22</v>
      </c>
      <c r="F41" s="25" t="s">
        <v>39</v>
      </c>
      <c r="G41" s="24" t="s">
        <v>35</v>
      </c>
      <c r="H41" s="13" t="s">
        <v>34</v>
      </c>
      <c r="I41" s="13" t="s">
        <v>22</v>
      </c>
      <c r="J41" s="25" t="s">
        <v>39</v>
      </c>
    </row>
    <row r="42" spans="1:10" s="1" customFormat="1" ht="15" hidden="1">
      <c r="A42" s="34">
        <v>1</v>
      </c>
      <c r="B42" s="27">
        <v>2</v>
      </c>
      <c r="C42" s="26">
        <v>3</v>
      </c>
      <c r="D42" s="9">
        <v>5</v>
      </c>
      <c r="E42" s="9">
        <v>6</v>
      </c>
      <c r="F42" s="27">
        <v>7</v>
      </c>
      <c r="G42" s="26">
        <v>8</v>
      </c>
      <c r="H42" s="9">
        <v>10</v>
      </c>
      <c r="I42" s="9">
        <v>11</v>
      </c>
      <c r="J42" s="27">
        <v>12</v>
      </c>
    </row>
    <row r="43" spans="1:10" s="1" customFormat="1" ht="15">
      <c r="A43" s="75"/>
      <c r="B43" s="76" t="s">
        <v>21</v>
      </c>
      <c r="C43" s="77"/>
      <c r="D43" s="78"/>
      <c r="E43" s="78"/>
      <c r="F43" s="79"/>
      <c r="G43" s="80"/>
      <c r="H43" s="78"/>
      <c r="I43" s="78"/>
      <c r="J43" s="79"/>
    </row>
    <row r="44" spans="1:10" s="1" customFormat="1" ht="15">
      <c r="A44" s="42" t="s">
        <v>27</v>
      </c>
      <c r="B44" s="43" t="s">
        <v>4</v>
      </c>
      <c r="C44" s="71">
        <v>37994877</v>
      </c>
      <c r="D44" s="19">
        <v>37657053</v>
      </c>
      <c r="E44" s="19">
        <f>D44-C44</f>
        <v>-337824</v>
      </c>
      <c r="F44" s="59">
        <f>D44/C44*100</f>
        <v>99.11086960486804</v>
      </c>
      <c r="G44" s="30">
        <v>105285</v>
      </c>
      <c r="H44" s="109">
        <v>4439592.01</v>
      </c>
      <c r="I44" s="19">
        <f>H44-G44</f>
        <v>4334307.01</v>
      </c>
      <c r="J44" s="59">
        <f>H44/G44*100</f>
        <v>4216.73743648193</v>
      </c>
    </row>
    <row r="45" spans="1:10" s="1" customFormat="1" ht="15">
      <c r="A45" s="42" t="s">
        <v>28</v>
      </c>
      <c r="B45" s="43" t="s">
        <v>43</v>
      </c>
      <c r="C45" s="71">
        <f>SUM(C46:C55)</f>
        <v>160192734</v>
      </c>
      <c r="D45" s="19">
        <f>SUM(D46:D55)</f>
        <v>154294827</v>
      </c>
      <c r="E45" s="19">
        <f>D45-C45</f>
        <v>-5897907</v>
      </c>
      <c r="F45" s="59">
        <f>D45/C45*100</f>
        <v>96.3182431233117</v>
      </c>
      <c r="G45" s="71">
        <f>SUM(G46:G54)</f>
        <v>7709027.59</v>
      </c>
      <c r="H45" s="19">
        <f>SUM(H46:H54)</f>
        <v>67287217.14999999</v>
      </c>
      <c r="I45" s="19">
        <f>H45-G45</f>
        <v>59578189.55999999</v>
      </c>
      <c r="J45" s="59">
        <f>H45/G45*100</f>
        <v>872.8366368448812</v>
      </c>
    </row>
    <row r="46" spans="1:10" s="1" customFormat="1" ht="15">
      <c r="A46" s="44" t="s">
        <v>44</v>
      </c>
      <c r="B46" s="45" t="s">
        <v>45</v>
      </c>
      <c r="C46" s="31">
        <v>26076849</v>
      </c>
      <c r="D46" s="20">
        <v>25836757</v>
      </c>
      <c r="E46" s="20">
        <f>D46-C46</f>
        <v>-240092</v>
      </c>
      <c r="F46" s="81">
        <f>D46/C46*100</f>
        <v>99.0792905998727</v>
      </c>
      <c r="G46" s="31">
        <v>2748638</v>
      </c>
      <c r="H46" s="20">
        <v>3719762.04</v>
      </c>
      <c r="I46" s="17">
        <f>H46-G46</f>
        <v>971124.04</v>
      </c>
      <c r="J46" s="56">
        <f>H46/G46*100</f>
        <v>135.33109998479247</v>
      </c>
    </row>
    <row r="47" spans="1:10" s="1" customFormat="1" ht="15">
      <c r="A47" s="44" t="s">
        <v>46</v>
      </c>
      <c r="B47" s="45" t="s">
        <v>60</v>
      </c>
      <c r="C47" s="31">
        <v>36907714</v>
      </c>
      <c r="D47" s="20">
        <v>36542357</v>
      </c>
      <c r="E47" s="20">
        <f aca="true" t="shared" si="5" ref="E47:E55">D47-C47</f>
        <v>-365357</v>
      </c>
      <c r="F47" s="81">
        <f aca="true" t="shared" si="6" ref="F47:F55">D47/C47*100</f>
        <v>99.01007957306703</v>
      </c>
      <c r="G47" s="31">
        <v>1384794</v>
      </c>
      <c r="H47" s="20">
        <v>53113176.31</v>
      </c>
      <c r="I47" s="17">
        <f aca="true" t="shared" si="7" ref="I47:I55">H47-G47</f>
        <v>51728382.31</v>
      </c>
      <c r="J47" s="56">
        <f aca="true" t="shared" si="8" ref="J47:J54">H47/G47*100</f>
        <v>3835.4568484554384</v>
      </c>
    </row>
    <row r="48" spans="1:10" s="1" customFormat="1" ht="15">
      <c r="A48" s="44" t="s">
        <v>61</v>
      </c>
      <c r="B48" s="45" t="s">
        <v>62</v>
      </c>
      <c r="C48" s="31">
        <v>82967200</v>
      </c>
      <c r="D48" s="20">
        <v>77952223</v>
      </c>
      <c r="E48" s="20">
        <f t="shared" si="5"/>
        <v>-5014977</v>
      </c>
      <c r="F48" s="81">
        <f t="shared" si="6"/>
        <v>93.95547035454975</v>
      </c>
      <c r="G48" s="31"/>
      <c r="H48" s="20"/>
      <c r="I48" s="17">
        <f t="shared" si="7"/>
        <v>0</v>
      </c>
      <c r="J48" s="56"/>
    </row>
    <row r="49" spans="1:10" s="1" customFormat="1" ht="30">
      <c r="A49" s="44" t="s">
        <v>63</v>
      </c>
      <c r="B49" s="69" t="s">
        <v>64</v>
      </c>
      <c r="C49" s="31"/>
      <c r="D49" s="20"/>
      <c r="E49" s="20">
        <f t="shared" si="5"/>
        <v>0</v>
      </c>
      <c r="F49" s="81"/>
      <c r="G49" s="31">
        <v>2543265.59</v>
      </c>
      <c r="H49" s="20">
        <v>2543265.59</v>
      </c>
      <c r="I49" s="17">
        <f t="shared" si="7"/>
        <v>0</v>
      </c>
      <c r="J49" s="56">
        <f t="shared" si="8"/>
        <v>100</v>
      </c>
    </row>
    <row r="50" spans="1:10" s="1" customFormat="1" ht="15">
      <c r="A50" s="44" t="s">
        <v>57</v>
      </c>
      <c r="B50" s="45" t="s">
        <v>47</v>
      </c>
      <c r="C50" s="31">
        <v>1837161</v>
      </c>
      <c r="D50" s="20">
        <v>1809777</v>
      </c>
      <c r="E50" s="20">
        <f t="shared" si="5"/>
        <v>-27384</v>
      </c>
      <c r="F50" s="81">
        <f t="shared" si="6"/>
        <v>98.50943929247356</v>
      </c>
      <c r="G50" s="31">
        <v>67900</v>
      </c>
      <c r="H50" s="20">
        <v>109761</v>
      </c>
      <c r="I50" s="17">
        <f t="shared" si="7"/>
        <v>41861</v>
      </c>
      <c r="J50" s="56">
        <f t="shared" si="8"/>
        <v>161.65095729013254</v>
      </c>
    </row>
    <row r="51" spans="1:10" s="1" customFormat="1" ht="15">
      <c r="A51" s="44" t="s">
        <v>58</v>
      </c>
      <c r="B51" s="45" t="s">
        <v>71</v>
      </c>
      <c r="C51" s="31">
        <v>3336793</v>
      </c>
      <c r="D51" s="20">
        <v>3336793</v>
      </c>
      <c r="E51" s="20">
        <f t="shared" si="5"/>
        <v>0</v>
      </c>
      <c r="F51" s="81">
        <f t="shared" si="6"/>
        <v>100</v>
      </c>
      <c r="G51" s="31"/>
      <c r="H51" s="20">
        <v>84226.91</v>
      </c>
      <c r="I51" s="17">
        <f t="shared" si="7"/>
        <v>84226.91</v>
      </c>
      <c r="J51" s="56"/>
    </row>
    <row r="52" spans="1:10" s="1" customFormat="1" ht="15">
      <c r="A52" s="44" t="s">
        <v>59</v>
      </c>
      <c r="B52" s="45" t="s">
        <v>72</v>
      </c>
      <c r="C52" s="31">
        <v>6980722</v>
      </c>
      <c r="D52" s="20">
        <v>6960242</v>
      </c>
      <c r="E52" s="20">
        <f t="shared" si="5"/>
        <v>-20480</v>
      </c>
      <c r="F52" s="81">
        <f t="shared" si="6"/>
        <v>99.70662060457357</v>
      </c>
      <c r="G52" s="31"/>
      <c r="H52" s="20">
        <v>6752595.3</v>
      </c>
      <c r="I52" s="17">
        <f t="shared" si="7"/>
        <v>6752595.3</v>
      </c>
      <c r="J52" s="56"/>
    </row>
    <row r="53" spans="1:10" s="1" customFormat="1" ht="30">
      <c r="A53" s="44" t="s">
        <v>65</v>
      </c>
      <c r="B53" s="69" t="s">
        <v>66</v>
      </c>
      <c r="C53" s="31">
        <v>1398531</v>
      </c>
      <c r="D53" s="20">
        <v>1168914</v>
      </c>
      <c r="E53" s="20">
        <f t="shared" si="5"/>
        <v>-229617</v>
      </c>
      <c r="F53" s="81">
        <f t="shared" si="6"/>
        <v>83.58155807772583</v>
      </c>
      <c r="G53" s="31">
        <v>717204</v>
      </c>
      <c r="H53" s="20">
        <v>717204</v>
      </c>
      <c r="I53" s="17">
        <f t="shared" si="7"/>
        <v>0</v>
      </c>
      <c r="J53" s="56">
        <f t="shared" si="8"/>
        <v>100</v>
      </c>
    </row>
    <row r="54" spans="1:10" s="1" customFormat="1" ht="15">
      <c r="A54" s="44" t="s">
        <v>67</v>
      </c>
      <c r="B54" s="45" t="s">
        <v>68</v>
      </c>
      <c r="C54" s="31">
        <v>487210</v>
      </c>
      <c r="D54" s="20">
        <v>487210</v>
      </c>
      <c r="E54" s="20">
        <f t="shared" si="5"/>
        <v>0</v>
      </c>
      <c r="F54" s="81">
        <f t="shared" si="6"/>
        <v>100</v>
      </c>
      <c r="G54" s="31">
        <v>247226</v>
      </c>
      <c r="H54" s="20">
        <v>247226</v>
      </c>
      <c r="I54" s="17">
        <f t="shared" si="7"/>
        <v>0</v>
      </c>
      <c r="J54" s="56">
        <f t="shared" si="8"/>
        <v>100</v>
      </c>
    </row>
    <row r="55" spans="1:10" s="1" customFormat="1" ht="15">
      <c r="A55" s="44" t="s">
        <v>69</v>
      </c>
      <c r="B55" s="45" t="s">
        <v>70</v>
      </c>
      <c r="C55" s="31">
        <v>200554</v>
      </c>
      <c r="D55" s="20">
        <v>200554</v>
      </c>
      <c r="E55" s="20">
        <f t="shared" si="5"/>
        <v>0</v>
      </c>
      <c r="F55" s="81">
        <f t="shared" si="6"/>
        <v>100</v>
      </c>
      <c r="G55" s="82"/>
      <c r="H55" s="20"/>
      <c r="I55" s="17">
        <f t="shared" si="7"/>
        <v>0</v>
      </c>
      <c r="J55" s="56"/>
    </row>
    <row r="56" spans="1:10" s="1" customFormat="1" ht="15">
      <c r="A56" s="42" t="s">
        <v>29</v>
      </c>
      <c r="B56" s="43" t="s">
        <v>23</v>
      </c>
      <c r="C56" s="71">
        <f>C57+C58+C59+C60</f>
        <v>6620735</v>
      </c>
      <c r="D56" s="19">
        <f>D57+D58+D59+D60</f>
        <v>6277772</v>
      </c>
      <c r="E56" s="84">
        <f aca="true" t="shared" si="9" ref="E56:E105">D56-C56</f>
        <v>-342963</v>
      </c>
      <c r="F56" s="85">
        <f aca="true" t="shared" si="10" ref="F56:F105">D56/C56*100</f>
        <v>94.81986516602764</v>
      </c>
      <c r="G56" s="71">
        <f>G57+G58+G59</f>
        <v>3595150</v>
      </c>
      <c r="H56" s="19">
        <f>H57+H58+H59</f>
        <v>3576599</v>
      </c>
      <c r="I56" s="19">
        <f aca="true" t="shared" si="11" ref="I56:I103">H56-G56</f>
        <v>-18551</v>
      </c>
      <c r="J56" s="59">
        <f aca="true" t="shared" si="12" ref="J56:J103">H56/G56*100</f>
        <v>99.48399927680347</v>
      </c>
    </row>
    <row r="57" spans="1:10" s="1" customFormat="1" ht="15">
      <c r="A57" s="44" t="s">
        <v>73</v>
      </c>
      <c r="B57" s="45" t="s">
        <v>74</v>
      </c>
      <c r="C57" s="31">
        <v>2887647</v>
      </c>
      <c r="D57" s="20">
        <v>2887529</v>
      </c>
      <c r="E57" s="20">
        <f t="shared" si="9"/>
        <v>-118</v>
      </c>
      <c r="F57" s="81">
        <f t="shared" si="10"/>
        <v>99.9959136279469</v>
      </c>
      <c r="G57" s="31">
        <v>3595150</v>
      </c>
      <c r="H57" s="20">
        <v>3576599</v>
      </c>
      <c r="I57" s="17">
        <f t="shared" si="11"/>
        <v>-18551</v>
      </c>
      <c r="J57" s="56">
        <f t="shared" si="12"/>
        <v>99.48399927680347</v>
      </c>
    </row>
    <row r="58" spans="1:10" s="1" customFormat="1" ht="15">
      <c r="A58" s="44" t="s">
        <v>75</v>
      </c>
      <c r="B58" s="45" t="s">
        <v>76</v>
      </c>
      <c r="C58" s="31">
        <v>2615700</v>
      </c>
      <c r="D58" s="20">
        <v>2272855</v>
      </c>
      <c r="E58" s="20">
        <f t="shared" si="9"/>
        <v>-342845</v>
      </c>
      <c r="F58" s="81">
        <f t="shared" si="10"/>
        <v>86.89280116221279</v>
      </c>
      <c r="G58" s="28"/>
      <c r="H58" s="17"/>
      <c r="I58" s="17">
        <f t="shared" si="11"/>
        <v>0</v>
      </c>
      <c r="J58" s="56"/>
    </row>
    <row r="59" spans="1:10" s="1" customFormat="1" ht="15">
      <c r="A59" s="44" t="s">
        <v>77</v>
      </c>
      <c r="B59" s="45" t="s">
        <v>78</v>
      </c>
      <c r="C59" s="31">
        <v>928441</v>
      </c>
      <c r="D59" s="20">
        <v>928441</v>
      </c>
      <c r="E59" s="20">
        <f t="shared" si="9"/>
        <v>0</v>
      </c>
      <c r="F59" s="81">
        <f t="shared" si="10"/>
        <v>100</v>
      </c>
      <c r="G59" s="28"/>
      <c r="H59" s="17"/>
      <c r="I59" s="17">
        <f t="shared" si="11"/>
        <v>0</v>
      </c>
      <c r="J59" s="56"/>
    </row>
    <row r="60" spans="1:10" s="1" customFormat="1" ht="15">
      <c r="A60" s="44" t="s">
        <v>79</v>
      </c>
      <c r="B60" s="45" t="s">
        <v>80</v>
      </c>
      <c r="C60" s="82">
        <v>188947</v>
      </c>
      <c r="D60" s="20">
        <v>188947</v>
      </c>
      <c r="E60" s="20">
        <f t="shared" si="9"/>
        <v>0</v>
      </c>
      <c r="F60" s="81">
        <f t="shared" si="10"/>
        <v>100</v>
      </c>
      <c r="G60" s="67"/>
      <c r="H60" s="17"/>
      <c r="I60" s="17">
        <f t="shared" si="11"/>
        <v>0</v>
      </c>
      <c r="J60" s="56"/>
    </row>
    <row r="61" spans="1:10" s="1" customFormat="1" ht="17.25" customHeight="1">
      <c r="A61" s="42" t="s">
        <v>30</v>
      </c>
      <c r="B61" s="68" t="s">
        <v>5</v>
      </c>
      <c r="C61" s="71">
        <f>SUM(C62:C70)</f>
        <v>12703123</v>
      </c>
      <c r="D61" s="19">
        <f>SUM(D62:D70)</f>
        <v>12441755</v>
      </c>
      <c r="E61" s="84">
        <f t="shared" si="9"/>
        <v>-261368</v>
      </c>
      <c r="F61" s="85">
        <f t="shared" si="10"/>
        <v>97.9424902049677</v>
      </c>
      <c r="G61" s="71">
        <f>SUM(G62:G70)</f>
        <v>97750</v>
      </c>
      <c r="H61" s="19">
        <f>SUM(H62:H70)</f>
        <v>2417104.51</v>
      </c>
      <c r="I61" s="19">
        <f t="shared" si="11"/>
        <v>2319354.51</v>
      </c>
      <c r="J61" s="59">
        <f t="shared" si="12"/>
        <v>2472.7411867007672</v>
      </c>
    </row>
    <row r="62" spans="1:10" s="1" customFormat="1" ht="17.25" customHeight="1">
      <c r="A62" s="44" t="s">
        <v>81</v>
      </c>
      <c r="B62" s="69" t="s">
        <v>117</v>
      </c>
      <c r="C62" s="31">
        <v>916277</v>
      </c>
      <c r="D62" s="20">
        <v>916277</v>
      </c>
      <c r="E62" s="20">
        <f t="shared" si="9"/>
        <v>0</v>
      </c>
      <c r="F62" s="81">
        <f t="shared" si="10"/>
        <v>100</v>
      </c>
      <c r="G62" s="28"/>
      <c r="H62" s="17"/>
      <c r="I62" s="17">
        <f t="shared" si="11"/>
        <v>0</v>
      </c>
      <c r="J62" s="56"/>
    </row>
    <row r="63" spans="1:10" s="1" customFormat="1" ht="17.25" customHeight="1">
      <c r="A63" s="44" t="s">
        <v>82</v>
      </c>
      <c r="B63" s="69" t="s">
        <v>118</v>
      </c>
      <c r="C63" s="31">
        <v>157000</v>
      </c>
      <c r="D63" s="20">
        <v>157000</v>
      </c>
      <c r="E63" s="20">
        <f t="shared" si="9"/>
        <v>0</v>
      </c>
      <c r="F63" s="81">
        <f t="shared" si="10"/>
        <v>100</v>
      </c>
      <c r="G63" s="28"/>
      <c r="H63" s="17"/>
      <c r="I63" s="17">
        <f t="shared" si="11"/>
        <v>0</v>
      </c>
      <c r="J63" s="56"/>
    </row>
    <row r="64" spans="1:10" s="1" customFormat="1" ht="17.25" customHeight="1">
      <c r="A64" s="44" t="s">
        <v>83</v>
      </c>
      <c r="B64" s="69" t="s">
        <v>119</v>
      </c>
      <c r="C64" s="31">
        <v>9243600</v>
      </c>
      <c r="D64" s="20">
        <v>9191216</v>
      </c>
      <c r="E64" s="20">
        <f t="shared" si="9"/>
        <v>-52384</v>
      </c>
      <c r="F64" s="81">
        <f t="shared" si="10"/>
        <v>99.43329438746808</v>
      </c>
      <c r="G64" s="28">
        <v>48750</v>
      </c>
      <c r="H64" s="17">
        <v>2235041.25</v>
      </c>
      <c r="I64" s="17">
        <f t="shared" si="11"/>
        <v>2186291.25</v>
      </c>
      <c r="J64" s="56">
        <f t="shared" si="12"/>
        <v>4584.7</v>
      </c>
    </row>
    <row r="65" spans="1:10" s="1" customFormat="1" ht="17.25" customHeight="1">
      <c r="A65" s="44" t="s">
        <v>84</v>
      </c>
      <c r="B65" s="69" t="s">
        <v>85</v>
      </c>
      <c r="C65" s="31">
        <v>59800</v>
      </c>
      <c r="D65" s="20">
        <v>58370</v>
      </c>
      <c r="E65" s="20">
        <f t="shared" si="9"/>
        <v>-1430</v>
      </c>
      <c r="F65" s="81">
        <f t="shared" si="10"/>
        <v>97.60869565217392</v>
      </c>
      <c r="G65" s="28">
        <v>49000</v>
      </c>
      <c r="H65" s="17">
        <v>48521</v>
      </c>
      <c r="I65" s="17">
        <f t="shared" si="11"/>
        <v>-479</v>
      </c>
      <c r="J65" s="56">
        <f t="shared" si="12"/>
        <v>99.02244897959184</v>
      </c>
    </row>
    <row r="66" spans="1:10" s="1" customFormat="1" ht="17.25" customHeight="1">
      <c r="A66" s="44" t="s">
        <v>86</v>
      </c>
      <c r="B66" s="69" t="s">
        <v>87</v>
      </c>
      <c r="C66" s="31">
        <v>454802</v>
      </c>
      <c r="D66" s="20">
        <v>267170</v>
      </c>
      <c r="E66" s="20">
        <f t="shared" si="9"/>
        <v>-187632</v>
      </c>
      <c r="F66" s="81">
        <f t="shared" si="10"/>
        <v>58.74424474826409</v>
      </c>
      <c r="G66" s="28"/>
      <c r="H66" s="17"/>
      <c r="I66" s="17">
        <f t="shared" si="11"/>
        <v>0</v>
      </c>
      <c r="J66" s="56"/>
    </row>
    <row r="67" spans="1:10" s="1" customFormat="1" ht="33" customHeight="1">
      <c r="A67" s="44" t="s">
        <v>88</v>
      </c>
      <c r="B67" s="69" t="s">
        <v>89</v>
      </c>
      <c r="C67" s="31">
        <v>230809</v>
      </c>
      <c r="D67" s="20">
        <v>230667</v>
      </c>
      <c r="E67" s="20">
        <f t="shared" si="9"/>
        <v>-142</v>
      </c>
      <c r="F67" s="81">
        <f t="shared" si="10"/>
        <v>99.93847726908396</v>
      </c>
      <c r="G67" s="28"/>
      <c r="H67" s="17"/>
      <c r="I67" s="17">
        <f t="shared" si="11"/>
        <v>0</v>
      </c>
      <c r="J67" s="56"/>
    </row>
    <row r="68" spans="1:10" s="1" customFormat="1" ht="17.25" customHeight="1">
      <c r="A68" s="44" t="s">
        <v>90</v>
      </c>
      <c r="B68" s="69" t="s">
        <v>91</v>
      </c>
      <c r="C68" s="31">
        <v>84000</v>
      </c>
      <c r="D68" s="20">
        <v>84000</v>
      </c>
      <c r="E68" s="20">
        <f t="shared" si="9"/>
        <v>0</v>
      </c>
      <c r="F68" s="81">
        <f t="shared" si="10"/>
        <v>100</v>
      </c>
      <c r="G68" s="28"/>
      <c r="H68" s="17"/>
      <c r="I68" s="17">
        <f t="shared" si="11"/>
        <v>0</v>
      </c>
      <c r="J68" s="56"/>
    </row>
    <row r="69" spans="1:10" s="1" customFormat="1" ht="17.25" customHeight="1">
      <c r="A69" s="44" t="s">
        <v>92</v>
      </c>
      <c r="B69" s="69" t="s">
        <v>93</v>
      </c>
      <c r="C69" s="31">
        <v>60024</v>
      </c>
      <c r="D69" s="20">
        <v>60024</v>
      </c>
      <c r="E69" s="20">
        <f t="shared" si="9"/>
        <v>0</v>
      </c>
      <c r="F69" s="81">
        <f t="shared" si="10"/>
        <v>100</v>
      </c>
      <c r="G69" s="28"/>
      <c r="H69" s="17"/>
      <c r="I69" s="17">
        <f t="shared" si="11"/>
        <v>0</v>
      </c>
      <c r="J69" s="56"/>
    </row>
    <row r="70" spans="1:10" s="1" customFormat="1" ht="17.25" customHeight="1">
      <c r="A70" s="44" t="s">
        <v>94</v>
      </c>
      <c r="B70" s="69" t="s">
        <v>95</v>
      </c>
      <c r="C70" s="31">
        <v>1496811</v>
      </c>
      <c r="D70" s="20">
        <v>1477031</v>
      </c>
      <c r="E70" s="20">
        <f t="shared" si="9"/>
        <v>-19780</v>
      </c>
      <c r="F70" s="81">
        <f t="shared" si="10"/>
        <v>98.67852387509178</v>
      </c>
      <c r="G70" s="28"/>
      <c r="H70" s="17">
        <v>133542.26</v>
      </c>
      <c r="I70" s="17">
        <f t="shared" si="11"/>
        <v>133542.26</v>
      </c>
      <c r="J70" s="56"/>
    </row>
    <row r="71" spans="1:10" s="1" customFormat="1" ht="15">
      <c r="A71" s="46">
        <v>4000</v>
      </c>
      <c r="B71" s="43" t="s">
        <v>6</v>
      </c>
      <c r="C71" s="30">
        <f>SUM(C72:C75)</f>
        <v>14675240</v>
      </c>
      <c r="D71" s="19">
        <f>SUM(D72:D75)</f>
        <v>14493998</v>
      </c>
      <c r="E71" s="84">
        <f t="shared" si="9"/>
        <v>-181242</v>
      </c>
      <c r="F71" s="85">
        <f t="shared" si="10"/>
        <v>98.76498101564268</v>
      </c>
      <c r="G71" s="71">
        <f>SUM(G72:G75)</f>
        <v>8416020</v>
      </c>
      <c r="H71" s="19">
        <f>SUM(H72:H75)</f>
        <v>11034123.28</v>
      </c>
      <c r="I71" s="19">
        <f t="shared" si="11"/>
        <v>2618103.2799999993</v>
      </c>
      <c r="J71" s="59">
        <f t="shared" si="12"/>
        <v>131.10856770777636</v>
      </c>
    </row>
    <row r="72" spans="1:10" s="1" customFormat="1" ht="15">
      <c r="A72" s="47">
        <v>4030</v>
      </c>
      <c r="B72" s="45" t="s">
        <v>96</v>
      </c>
      <c r="C72" s="31">
        <v>4207474</v>
      </c>
      <c r="D72" s="20">
        <v>4110149</v>
      </c>
      <c r="E72" s="20">
        <f t="shared" si="9"/>
        <v>-97325</v>
      </c>
      <c r="F72" s="81">
        <f t="shared" si="10"/>
        <v>97.68685439292078</v>
      </c>
      <c r="G72" s="28">
        <v>23015</v>
      </c>
      <c r="H72" s="17">
        <v>382459.35</v>
      </c>
      <c r="I72" s="17">
        <f t="shared" si="11"/>
        <v>359444.35</v>
      </c>
      <c r="J72" s="56">
        <f t="shared" si="12"/>
        <v>1661.7829676298065</v>
      </c>
    </row>
    <row r="73" spans="1:10" s="1" customFormat="1" ht="15">
      <c r="A73" s="47">
        <v>4040</v>
      </c>
      <c r="B73" s="45" t="s">
        <v>97</v>
      </c>
      <c r="C73" s="31">
        <v>238476</v>
      </c>
      <c r="D73" s="20">
        <v>231179</v>
      </c>
      <c r="E73" s="20">
        <f t="shared" si="9"/>
        <v>-7297</v>
      </c>
      <c r="F73" s="81">
        <f t="shared" si="10"/>
        <v>96.94015330683172</v>
      </c>
      <c r="G73" s="28"/>
      <c r="H73" s="17">
        <v>160323.5</v>
      </c>
      <c r="I73" s="17">
        <f t="shared" si="11"/>
        <v>160323.5</v>
      </c>
      <c r="J73" s="56"/>
    </row>
    <row r="74" spans="1:10" s="1" customFormat="1" ht="15">
      <c r="A74" s="47">
        <v>4060</v>
      </c>
      <c r="B74" s="45" t="s">
        <v>98</v>
      </c>
      <c r="C74" s="31">
        <v>9673964</v>
      </c>
      <c r="D74" s="20">
        <v>9597344</v>
      </c>
      <c r="E74" s="20">
        <f t="shared" si="9"/>
        <v>-76620</v>
      </c>
      <c r="F74" s="81">
        <f t="shared" si="10"/>
        <v>99.20797720562119</v>
      </c>
      <c r="G74" s="28">
        <v>8393005</v>
      </c>
      <c r="H74" s="17">
        <v>10491340.43</v>
      </c>
      <c r="I74" s="17">
        <f t="shared" si="11"/>
        <v>2098335.4299999997</v>
      </c>
      <c r="J74" s="56">
        <f t="shared" si="12"/>
        <v>125.00100297807519</v>
      </c>
    </row>
    <row r="75" spans="1:10" s="1" customFormat="1" ht="15">
      <c r="A75" s="47">
        <v>4080</v>
      </c>
      <c r="B75" s="45" t="s">
        <v>99</v>
      </c>
      <c r="C75" s="31">
        <v>555326</v>
      </c>
      <c r="D75" s="20">
        <v>555326</v>
      </c>
      <c r="E75" s="20">
        <f t="shared" si="9"/>
        <v>0</v>
      </c>
      <c r="F75" s="81">
        <f t="shared" si="10"/>
        <v>100</v>
      </c>
      <c r="G75" s="30"/>
      <c r="H75" s="19"/>
      <c r="I75" s="17">
        <f t="shared" si="11"/>
        <v>0</v>
      </c>
      <c r="J75" s="56"/>
    </row>
    <row r="76" spans="1:10" s="1" customFormat="1" ht="15">
      <c r="A76" s="46">
        <v>5000</v>
      </c>
      <c r="B76" s="43" t="s">
        <v>7</v>
      </c>
      <c r="C76" s="71">
        <f>SUM(C77:C79)</f>
        <v>3179912</v>
      </c>
      <c r="D76" s="19">
        <f>SUM(D77:D79)</f>
        <v>3108081</v>
      </c>
      <c r="E76" s="84">
        <f t="shared" si="9"/>
        <v>-71831</v>
      </c>
      <c r="F76" s="85">
        <f t="shared" si="10"/>
        <v>97.74110101160032</v>
      </c>
      <c r="G76" s="71">
        <f>SUM(G77:G79)</f>
        <v>119900</v>
      </c>
      <c r="H76" s="19">
        <f>SUM(H77:H79)</f>
        <v>183174</v>
      </c>
      <c r="I76" s="19">
        <f t="shared" si="11"/>
        <v>63274</v>
      </c>
      <c r="J76" s="59">
        <f t="shared" si="12"/>
        <v>152.77231025854877</v>
      </c>
    </row>
    <row r="77" spans="1:10" s="1" customFormat="1" ht="15">
      <c r="A77" s="47">
        <v>5030</v>
      </c>
      <c r="B77" s="45" t="s">
        <v>100</v>
      </c>
      <c r="C77" s="31">
        <v>2119838</v>
      </c>
      <c r="D77" s="20">
        <v>2048218</v>
      </c>
      <c r="E77" s="20">
        <f t="shared" si="9"/>
        <v>-71620</v>
      </c>
      <c r="F77" s="81">
        <f t="shared" si="10"/>
        <v>96.62143994022185</v>
      </c>
      <c r="G77" s="31">
        <v>119900</v>
      </c>
      <c r="H77" s="20">
        <v>183174</v>
      </c>
      <c r="I77" s="17">
        <f t="shared" si="11"/>
        <v>63274</v>
      </c>
      <c r="J77" s="56">
        <f t="shared" si="12"/>
        <v>152.77231025854877</v>
      </c>
    </row>
    <row r="78" spans="1:10" s="1" customFormat="1" ht="15">
      <c r="A78" s="47">
        <v>5050</v>
      </c>
      <c r="B78" s="45" t="s">
        <v>101</v>
      </c>
      <c r="C78" s="31">
        <v>302171</v>
      </c>
      <c r="D78" s="20">
        <v>302171</v>
      </c>
      <c r="E78" s="20">
        <f t="shared" si="9"/>
        <v>0</v>
      </c>
      <c r="F78" s="81">
        <f t="shared" si="10"/>
        <v>100</v>
      </c>
      <c r="G78" s="31"/>
      <c r="H78" s="20"/>
      <c r="I78" s="17">
        <f t="shared" si="11"/>
        <v>0</v>
      </c>
      <c r="J78" s="56"/>
    </row>
    <row r="79" spans="1:10" s="1" customFormat="1" ht="15">
      <c r="A79" s="47">
        <v>5060</v>
      </c>
      <c r="B79" s="45" t="s">
        <v>102</v>
      </c>
      <c r="C79" s="31">
        <v>757903</v>
      </c>
      <c r="D79" s="20">
        <v>757692</v>
      </c>
      <c r="E79" s="20">
        <f t="shared" si="9"/>
        <v>-211</v>
      </c>
      <c r="F79" s="81">
        <f t="shared" si="10"/>
        <v>99.97216002575527</v>
      </c>
      <c r="G79" s="31"/>
      <c r="H79" s="20"/>
      <c r="I79" s="17">
        <f t="shared" si="11"/>
        <v>0</v>
      </c>
      <c r="J79" s="56"/>
    </row>
    <row r="80" spans="1:10" s="1" customFormat="1" ht="15">
      <c r="A80" s="46">
        <v>6000</v>
      </c>
      <c r="B80" s="43" t="s">
        <v>48</v>
      </c>
      <c r="C80" s="71">
        <f>SUM(C81:C87)</f>
        <v>16651385</v>
      </c>
      <c r="D80" s="19">
        <f>SUM(D81:D87)</f>
        <v>16232858</v>
      </c>
      <c r="E80" s="84">
        <f t="shared" si="9"/>
        <v>-418527</v>
      </c>
      <c r="F80" s="85">
        <f t="shared" si="10"/>
        <v>97.48653340247672</v>
      </c>
      <c r="G80" s="71">
        <f>SUM(G81:G87)</f>
        <v>12856062</v>
      </c>
      <c r="H80" s="19">
        <f>SUM(H81:H87)</f>
        <v>15926750.29</v>
      </c>
      <c r="I80" s="19">
        <f t="shared" si="11"/>
        <v>3070688.289999999</v>
      </c>
      <c r="J80" s="59">
        <f t="shared" si="12"/>
        <v>123.88513908847048</v>
      </c>
    </row>
    <row r="81" spans="1:10" s="1" customFormat="1" ht="15">
      <c r="A81" s="47">
        <v>6010</v>
      </c>
      <c r="B81" s="45" t="s">
        <v>103</v>
      </c>
      <c r="C81" s="31">
        <v>287290</v>
      </c>
      <c r="D81" s="20">
        <v>287290</v>
      </c>
      <c r="E81" s="20">
        <f t="shared" si="9"/>
        <v>0</v>
      </c>
      <c r="F81" s="81">
        <f t="shared" si="10"/>
        <v>100</v>
      </c>
      <c r="G81" s="31">
        <v>2438761</v>
      </c>
      <c r="H81" s="20">
        <v>1806445.59</v>
      </c>
      <c r="I81" s="17">
        <f t="shared" si="11"/>
        <v>-632315.4099999999</v>
      </c>
      <c r="J81" s="56">
        <f t="shared" si="12"/>
        <v>74.07226825424877</v>
      </c>
    </row>
    <row r="82" spans="1:10" s="1" customFormat="1" ht="15">
      <c r="A82" s="47">
        <v>6020</v>
      </c>
      <c r="B82" s="45" t="s">
        <v>104</v>
      </c>
      <c r="C82" s="31">
        <v>2708959</v>
      </c>
      <c r="D82" s="20">
        <v>2640262</v>
      </c>
      <c r="E82" s="20">
        <f t="shared" si="9"/>
        <v>-68697</v>
      </c>
      <c r="F82" s="81">
        <f t="shared" si="10"/>
        <v>97.4640812208675</v>
      </c>
      <c r="G82" s="31">
        <v>140000</v>
      </c>
      <c r="H82" s="20">
        <v>140000</v>
      </c>
      <c r="I82" s="17">
        <f t="shared" si="11"/>
        <v>0</v>
      </c>
      <c r="J82" s="56">
        <f t="shared" si="12"/>
        <v>100</v>
      </c>
    </row>
    <row r="83" spans="1:10" s="1" customFormat="1" ht="15">
      <c r="A83" s="47">
        <v>6030</v>
      </c>
      <c r="B83" s="45" t="s">
        <v>49</v>
      </c>
      <c r="C83" s="31">
        <v>10835136</v>
      </c>
      <c r="D83" s="20">
        <v>10518645</v>
      </c>
      <c r="E83" s="20">
        <f t="shared" si="9"/>
        <v>-316491</v>
      </c>
      <c r="F83" s="81">
        <f t="shared" si="10"/>
        <v>97.07903066468201</v>
      </c>
      <c r="G83" s="31">
        <v>9246781</v>
      </c>
      <c r="H83" s="20">
        <v>13124486.7</v>
      </c>
      <c r="I83" s="17">
        <f t="shared" si="11"/>
        <v>3877705.6999999993</v>
      </c>
      <c r="J83" s="56">
        <f t="shared" si="12"/>
        <v>141.93573633894866</v>
      </c>
    </row>
    <row r="84" spans="1:10" s="1" customFormat="1" ht="15">
      <c r="A84" s="47">
        <v>6071</v>
      </c>
      <c r="B84" s="45" t="s">
        <v>50</v>
      </c>
      <c r="C84" s="31">
        <v>2600000</v>
      </c>
      <c r="D84" s="20">
        <v>2600000</v>
      </c>
      <c r="E84" s="20">
        <f t="shared" si="9"/>
        <v>0</v>
      </c>
      <c r="F84" s="81">
        <f t="shared" si="10"/>
        <v>100</v>
      </c>
      <c r="G84" s="31"/>
      <c r="H84" s="20"/>
      <c r="I84" s="17">
        <f t="shared" si="11"/>
        <v>0</v>
      </c>
      <c r="J84" s="56"/>
    </row>
    <row r="85" spans="1:10" s="1" customFormat="1" ht="15" hidden="1">
      <c r="A85" s="47">
        <v>6084</v>
      </c>
      <c r="B85" s="45" t="s">
        <v>105</v>
      </c>
      <c r="C85" s="31">
        <v>0</v>
      </c>
      <c r="D85" s="20">
        <v>0</v>
      </c>
      <c r="E85" s="20">
        <f t="shared" si="9"/>
        <v>0</v>
      </c>
      <c r="F85" s="81" t="e">
        <f t="shared" si="10"/>
        <v>#DIV/0!</v>
      </c>
      <c r="G85" s="31"/>
      <c r="H85" s="20"/>
      <c r="I85" s="17">
        <f>H85-G85</f>
        <v>0</v>
      </c>
      <c r="J85" s="56" t="e">
        <f>H85/G85*100</f>
        <v>#DIV/0!</v>
      </c>
    </row>
    <row r="86" spans="1:10" s="1" customFormat="1" ht="15">
      <c r="A86" s="47">
        <v>6080</v>
      </c>
      <c r="B86" s="45" t="s">
        <v>120</v>
      </c>
      <c r="C86" s="31"/>
      <c r="D86" s="20"/>
      <c r="E86" s="20"/>
      <c r="F86" s="81"/>
      <c r="G86" s="31">
        <v>400520</v>
      </c>
      <c r="H86" s="20">
        <v>400520</v>
      </c>
      <c r="I86" s="17">
        <f>H86-G86</f>
        <v>0</v>
      </c>
      <c r="J86" s="56">
        <f>H86/G86*100</f>
        <v>100</v>
      </c>
    </row>
    <row r="87" spans="1:10" s="1" customFormat="1" ht="15">
      <c r="A87" s="47">
        <v>6090</v>
      </c>
      <c r="B87" s="45" t="s">
        <v>106</v>
      </c>
      <c r="C87" s="31">
        <v>220000</v>
      </c>
      <c r="D87" s="20">
        <v>186661</v>
      </c>
      <c r="E87" s="20">
        <f t="shared" si="9"/>
        <v>-33339</v>
      </c>
      <c r="F87" s="81">
        <f t="shared" si="10"/>
        <v>84.84590909090909</v>
      </c>
      <c r="G87" s="31">
        <v>630000</v>
      </c>
      <c r="H87" s="20">
        <v>455298</v>
      </c>
      <c r="I87" s="17">
        <f t="shared" si="11"/>
        <v>-174702</v>
      </c>
      <c r="J87" s="56">
        <f t="shared" si="12"/>
        <v>72.2695238095238</v>
      </c>
    </row>
    <row r="88" spans="1:10" s="1" customFormat="1" ht="15">
      <c r="A88" s="46">
        <v>7000</v>
      </c>
      <c r="B88" s="43" t="s">
        <v>31</v>
      </c>
      <c r="C88" s="71">
        <f>C94+C95+C96</f>
        <v>2122189</v>
      </c>
      <c r="D88" s="19">
        <f>D94+D95+D96</f>
        <v>1983367</v>
      </c>
      <c r="E88" s="84">
        <f t="shared" si="9"/>
        <v>-138822</v>
      </c>
      <c r="F88" s="85">
        <f t="shared" si="10"/>
        <v>93.45854681180612</v>
      </c>
      <c r="G88" s="71">
        <f>SUM(G89:G96)</f>
        <v>16225339</v>
      </c>
      <c r="H88" s="19">
        <f>SUM(H89:H96)</f>
        <v>12064144.57</v>
      </c>
      <c r="I88" s="19">
        <f t="shared" si="11"/>
        <v>-4161194.4299999997</v>
      </c>
      <c r="J88" s="59">
        <f t="shared" si="12"/>
        <v>74.3537288804875</v>
      </c>
    </row>
    <row r="89" spans="1:10" s="1" customFormat="1" ht="15">
      <c r="A89" s="47">
        <v>7130</v>
      </c>
      <c r="B89" s="45" t="s">
        <v>52</v>
      </c>
      <c r="C89" s="82"/>
      <c r="D89" s="20"/>
      <c r="E89" s="20">
        <f t="shared" si="9"/>
        <v>0</v>
      </c>
      <c r="F89" s="81"/>
      <c r="G89" s="31">
        <v>673826</v>
      </c>
      <c r="H89" s="20">
        <v>670635.55</v>
      </c>
      <c r="I89" s="17">
        <f t="shared" si="11"/>
        <v>-3190.4499999999534</v>
      </c>
      <c r="J89" s="56">
        <f t="shared" si="12"/>
        <v>99.52651723145145</v>
      </c>
    </row>
    <row r="90" spans="1:10" s="1" customFormat="1" ht="15">
      <c r="A90" s="47">
        <v>7330</v>
      </c>
      <c r="B90" s="45" t="s">
        <v>121</v>
      </c>
      <c r="C90" s="82"/>
      <c r="D90" s="20"/>
      <c r="E90" s="20"/>
      <c r="F90" s="81"/>
      <c r="G90" s="31">
        <v>698580</v>
      </c>
      <c r="H90" s="20">
        <v>4033349.78</v>
      </c>
      <c r="I90" s="17">
        <f t="shared" si="11"/>
        <v>3334769.78</v>
      </c>
      <c r="J90" s="56">
        <f t="shared" si="12"/>
        <v>577.3640499298577</v>
      </c>
    </row>
    <row r="91" spans="1:10" s="1" customFormat="1" ht="15">
      <c r="A91" s="47">
        <v>7350</v>
      </c>
      <c r="B91" s="45" t="s">
        <v>107</v>
      </c>
      <c r="C91" s="82"/>
      <c r="D91" s="20"/>
      <c r="E91" s="20">
        <f t="shared" si="9"/>
        <v>0</v>
      </c>
      <c r="F91" s="81"/>
      <c r="G91" s="31">
        <v>301196</v>
      </c>
      <c r="H91" s="20">
        <v>301134</v>
      </c>
      <c r="I91" s="17">
        <f t="shared" si="11"/>
        <v>-62</v>
      </c>
      <c r="J91" s="56">
        <f t="shared" si="12"/>
        <v>99.97941539728284</v>
      </c>
    </row>
    <row r="92" spans="1:10" s="1" customFormat="1" ht="15">
      <c r="A92" s="47">
        <v>7380</v>
      </c>
      <c r="B92" s="45" t="s">
        <v>122</v>
      </c>
      <c r="C92" s="82"/>
      <c r="D92" s="20"/>
      <c r="E92" s="20"/>
      <c r="F92" s="81"/>
      <c r="G92" s="31">
        <v>10000000</v>
      </c>
      <c r="H92" s="20">
        <v>2579296</v>
      </c>
      <c r="I92" s="17">
        <f t="shared" si="11"/>
        <v>-7420704</v>
      </c>
      <c r="J92" s="56">
        <f t="shared" si="12"/>
        <v>25.792959999999997</v>
      </c>
    </row>
    <row r="93" spans="1:10" s="1" customFormat="1" ht="15">
      <c r="A93" s="47">
        <v>7390</v>
      </c>
      <c r="B93" s="45" t="s">
        <v>108</v>
      </c>
      <c r="C93" s="82"/>
      <c r="D93" s="20"/>
      <c r="E93" s="20">
        <f t="shared" si="9"/>
        <v>0</v>
      </c>
      <c r="F93" s="81"/>
      <c r="G93" s="31">
        <v>4551737</v>
      </c>
      <c r="H93" s="20">
        <v>4479729.24</v>
      </c>
      <c r="I93" s="17">
        <f t="shared" si="11"/>
        <v>-72007.75999999978</v>
      </c>
      <c r="J93" s="56">
        <f t="shared" si="12"/>
        <v>98.41801580363718</v>
      </c>
    </row>
    <row r="94" spans="1:10" s="1" customFormat="1" ht="15">
      <c r="A94" s="47">
        <v>7400</v>
      </c>
      <c r="B94" s="45" t="s">
        <v>109</v>
      </c>
      <c r="C94" s="31">
        <v>1290373</v>
      </c>
      <c r="D94" s="20">
        <v>1282653</v>
      </c>
      <c r="E94" s="20">
        <f t="shared" si="9"/>
        <v>-7720</v>
      </c>
      <c r="F94" s="81">
        <f t="shared" si="10"/>
        <v>99.40172337765901</v>
      </c>
      <c r="G94" s="31"/>
      <c r="H94" s="20"/>
      <c r="I94" s="17">
        <f t="shared" si="11"/>
        <v>0</v>
      </c>
      <c r="J94" s="56"/>
    </row>
    <row r="95" spans="1:10" s="1" customFormat="1" ht="30">
      <c r="A95" s="47">
        <v>7540</v>
      </c>
      <c r="B95" s="69" t="s">
        <v>110</v>
      </c>
      <c r="C95" s="31">
        <v>756001</v>
      </c>
      <c r="D95" s="20">
        <v>624899</v>
      </c>
      <c r="E95" s="20">
        <f t="shared" si="9"/>
        <v>-131102</v>
      </c>
      <c r="F95" s="81">
        <f t="shared" si="10"/>
        <v>82.65848854697282</v>
      </c>
      <c r="G95" s="31"/>
      <c r="H95" s="20"/>
      <c r="I95" s="17">
        <f t="shared" si="11"/>
        <v>0</v>
      </c>
      <c r="J95" s="56"/>
    </row>
    <row r="96" spans="1:10" s="1" customFormat="1" ht="15">
      <c r="A96" s="47">
        <v>7600</v>
      </c>
      <c r="B96" s="45" t="s">
        <v>111</v>
      </c>
      <c r="C96" s="31">
        <v>75815</v>
      </c>
      <c r="D96" s="20">
        <v>75815</v>
      </c>
      <c r="E96" s="20">
        <f t="shared" si="9"/>
        <v>0</v>
      </c>
      <c r="F96" s="81">
        <f t="shared" si="10"/>
        <v>100</v>
      </c>
      <c r="G96" s="31"/>
      <c r="H96" s="20"/>
      <c r="I96" s="17">
        <f t="shared" si="11"/>
        <v>0</v>
      </c>
      <c r="J96" s="56"/>
    </row>
    <row r="97" spans="1:10" s="1" customFormat="1" ht="15">
      <c r="A97" s="46">
        <v>8000</v>
      </c>
      <c r="B97" s="68" t="s">
        <v>32</v>
      </c>
      <c r="C97" s="71">
        <f>SUM(C98:C102)</f>
        <v>2880115</v>
      </c>
      <c r="D97" s="19">
        <f>SUM(D98:D102)</f>
        <v>2853325</v>
      </c>
      <c r="E97" s="84">
        <f t="shared" si="9"/>
        <v>-26790</v>
      </c>
      <c r="F97" s="85">
        <f t="shared" si="10"/>
        <v>99.0698288089191</v>
      </c>
      <c r="G97" s="71">
        <f>SUM(G98:G102)</f>
        <v>1090666</v>
      </c>
      <c r="H97" s="19">
        <f>SUM(H98:H102)</f>
        <v>410358.34</v>
      </c>
      <c r="I97" s="19">
        <f t="shared" si="11"/>
        <v>-680307.6599999999</v>
      </c>
      <c r="J97" s="59">
        <f t="shared" si="12"/>
        <v>37.624565173939594</v>
      </c>
    </row>
    <row r="98" spans="1:10" s="1" customFormat="1" ht="15">
      <c r="A98" s="47">
        <v>8100</v>
      </c>
      <c r="B98" s="69" t="s">
        <v>112</v>
      </c>
      <c r="C98" s="31">
        <v>734197</v>
      </c>
      <c r="D98" s="20">
        <v>734197</v>
      </c>
      <c r="E98" s="20">
        <f t="shared" si="9"/>
        <v>0</v>
      </c>
      <c r="F98" s="81">
        <f t="shared" si="10"/>
        <v>100</v>
      </c>
      <c r="G98" s="31"/>
      <c r="H98" s="20"/>
      <c r="I98" s="17">
        <f t="shared" si="11"/>
        <v>0</v>
      </c>
      <c r="J98" s="56"/>
    </row>
    <row r="99" spans="1:10" s="1" customFormat="1" ht="15">
      <c r="A99" s="47">
        <v>8300</v>
      </c>
      <c r="B99" s="69" t="s">
        <v>113</v>
      </c>
      <c r="C99" s="31">
        <v>74718</v>
      </c>
      <c r="D99" s="20">
        <v>47928</v>
      </c>
      <c r="E99" s="20">
        <f t="shared" si="9"/>
        <v>-26790</v>
      </c>
      <c r="F99" s="81">
        <f t="shared" si="10"/>
        <v>64.14518589898016</v>
      </c>
      <c r="G99" s="31">
        <v>1090666</v>
      </c>
      <c r="H99" s="20">
        <v>410358.34</v>
      </c>
      <c r="I99" s="17">
        <f t="shared" si="11"/>
        <v>-680307.6599999999</v>
      </c>
      <c r="J99" s="56">
        <f t="shared" si="12"/>
        <v>37.624565173939594</v>
      </c>
    </row>
    <row r="100" spans="1:10" s="1" customFormat="1" ht="15">
      <c r="A100" s="47">
        <v>8400</v>
      </c>
      <c r="B100" s="69" t="s">
        <v>114</v>
      </c>
      <c r="C100" s="31">
        <v>2071200</v>
      </c>
      <c r="D100" s="20">
        <v>2071200</v>
      </c>
      <c r="E100" s="20">
        <f t="shared" si="9"/>
        <v>0</v>
      </c>
      <c r="F100" s="81">
        <f t="shared" si="10"/>
        <v>100</v>
      </c>
      <c r="G100" s="31"/>
      <c r="H100" s="20"/>
      <c r="I100" s="17">
        <f t="shared" si="11"/>
        <v>0</v>
      </c>
      <c r="J100" s="56"/>
    </row>
    <row r="101" spans="1:10" s="1" customFormat="1" ht="15" hidden="1">
      <c r="A101" s="47">
        <v>8710</v>
      </c>
      <c r="B101" s="69" t="s">
        <v>115</v>
      </c>
      <c r="C101" s="31">
        <v>0</v>
      </c>
      <c r="D101" s="20">
        <v>0</v>
      </c>
      <c r="E101" s="20">
        <f t="shared" si="9"/>
        <v>0</v>
      </c>
      <c r="F101" s="81" t="e">
        <f t="shared" si="10"/>
        <v>#DIV/0!</v>
      </c>
      <c r="G101" s="31"/>
      <c r="H101" s="20"/>
      <c r="I101" s="17">
        <f t="shared" si="11"/>
        <v>0</v>
      </c>
      <c r="J101" s="56" t="e">
        <f t="shared" si="12"/>
        <v>#DIV/0!</v>
      </c>
    </row>
    <row r="102" spans="1:10" s="1" customFormat="1" ht="15">
      <c r="A102" s="47">
        <v>8830</v>
      </c>
      <c r="B102" s="69" t="s">
        <v>116</v>
      </c>
      <c r="C102" s="31"/>
      <c r="D102" s="20"/>
      <c r="E102" s="20">
        <f t="shared" si="9"/>
        <v>0</v>
      </c>
      <c r="F102" s="81" t="e">
        <f t="shared" si="10"/>
        <v>#DIV/0!</v>
      </c>
      <c r="G102" s="96"/>
      <c r="H102" s="97"/>
      <c r="I102" s="17">
        <f t="shared" si="11"/>
        <v>0</v>
      </c>
      <c r="J102" s="56"/>
    </row>
    <row r="103" spans="1:10" s="1" customFormat="1" ht="15">
      <c r="A103" s="46">
        <v>9000</v>
      </c>
      <c r="B103" s="68" t="s">
        <v>33</v>
      </c>
      <c r="C103" s="30">
        <v>8980861</v>
      </c>
      <c r="D103" s="19">
        <v>8964528</v>
      </c>
      <c r="E103" s="84">
        <f t="shared" si="9"/>
        <v>-16333</v>
      </c>
      <c r="F103" s="85">
        <f t="shared" si="10"/>
        <v>99.81813547721092</v>
      </c>
      <c r="G103" s="30">
        <v>3277325</v>
      </c>
      <c r="H103" s="19">
        <v>3110616</v>
      </c>
      <c r="I103" s="19">
        <f t="shared" si="11"/>
        <v>-166709</v>
      </c>
      <c r="J103" s="59">
        <f t="shared" si="12"/>
        <v>94.91326005202414</v>
      </c>
    </row>
    <row r="104" spans="1:10" s="1" customFormat="1" ht="46.5" customHeight="1" hidden="1">
      <c r="A104" s="34">
        <v>250909</v>
      </c>
      <c r="B104" s="35" t="s">
        <v>19</v>
      </c>
      <c r="C104" s="28"/>
      <c r="D104" s="17"/>
      <c r="E104" s="20">
        <f t="shared" si="9"/>
        <v>0</v>
      </c>
      <c r="F104" s="81" t="e">
        <f t="shared" si="10"/>
        <v>#DIV/0!</v>
      </c>
      <c r="G104" s="32"/>
      <c r="H104" s="18"/>
      <c r="I104" s="18">
        <f>H104-G104</f>
        <v>0</v>
      </c>
      <c r="J104" s="59" t="e">
        <f>H104/#REF!*100</f>
        <v>#REF!</v>
      </c>
    </row>
    <row r="105" spans="1:10" s="1" customFormat="1" ht="15.75" thickBot="1">
      <c r="A105" s="48"/>
      <c r="B105" s="49" t="s">
        <v>9</v>
      </c>
      <c r="C105" s="83">
        <f>C44+C45+C61+C71+C76+C80+C88+C97+C103+C56</f>
        <v>266001171</v>
      </c>
      <c r="D105" s="29">
        <f>D44+D45+D61+D71+D76+D80+D88+D97+D103+D56</f>
        <v>258307564</v>
      </c>
      <c r="E105" s="86">
        <f t="shared" si="9"/>
        <v>-7693607</v>
      </c>
      <c r="F105" s="87">
        <f t="shared" si="10"/>
        <v>97.10767927408861</v>
      </c>
      <c r="G105" s="83">
        <f>G44+G45+G61+G71+G76+G80+G88+G97+G103+G56</f>
        <v>53492524.59</v>
      </c>
      <c r="H105" s="29">
        <f>H44+H45+H61+H71+H76+H80+H88+H97+H103+H56</f>
        <v>120449679.15</v>
      </c>
      <c r="I105" s="29">
        <f>H105-G105</f>
        <v>66957154.56</v>
      </c>
      <c r="J105" s="60">
        <f>H105/G105*100</f>
        <v>225.17104973676473</v>
      </c>
    </row>
    <row r="106" spans="1:10" ht="15.75" customHeight="1" hidden="1">
      <c r="A106" s="33"/>
      <c r="B106" s="21"/>
      <c r="C106" s="21"/>
      <c r="D106" s="22"/>
      <c r="E106" s="23"/>
      <c r="F106" s="23"/>
      <c r="G106" s="22"/>
      <c r="H106" s="22"/>
      <c r="I106" s="23"/>
      <c r="J106" s="23"/>
    </row>
    <row r="107" spans="1:10" ht="15.75" customHeight="1" hidden="1">
      <c r="A107" s="3"/>
      <c r="B107" s="6"/>
      <c r="C107" s="6"/>
      <c r="D107" s="7"/>
      <c r="E107" s="5"/>
      <c r="F107" s="5"/>
      <c r="G107" s="7"/>
      <c r="H107" s="7"/>
      <c r="I107" s="5"/>
      <c r="J107" s="5"/>
    </row>
    <row r="108" spans="1:10" ht="15" hidden="1">
      <c r="A108" s="3"/>
      <c r="B108" s="4"/>
      <c r="C108" s="4"/>
      <c r="D108" s="7"/>
      <c r="E108" s="5"/>
      <c r="F108" s="5"/>
      <c r="G108" s="7"/>
      <c r="H108" s="7"/>
      <c r="I108" s="5"/>
      <c r="J108" s="5"/>
    </row>
    <row r="112" spans="2:9" ht="18.75">
      <c r="B112" s="15" t="s">
        <v>53</v>
      </c>
      <c r="G112" s="105" t="s">
        <v>51</v>
      </c>
      <c r="H112" s="105"/>
      <c r="I112" s="105"/>
    </row>
  </sheetData>
  <sheetProtection/>
  <mergeCells count="12">
    <mergeCell ref="A3:J3"/>
    <mergeCell ref="A4:J4"/>
    <mergeCell ref="A40:A41"/>
    <mergeCell ref="B40:B41"/>
    <mergeCell ref="C40:F40"/>
    <mergeCell ref="G40:J40"/>
    <mergeCell ref="G112:I112"/>
    <mergeCell ref="H1:J1"/>
    <mergeCell ref="A6:A7"/>
    <mergeCell ref="B6:B7"/>
    <mergeCell ref="C6:F6"/>
    <mergeCell ref="G6:J6"/>
  </mergeCells>
  <printOptions/>
  <pageMargins left="0.6299212598425197" right="0.1968503937007874" top="0.62" bottom="0.54" header="0.1968503937007874" footer="0.46"/>
  <pageSetup fitToHeight="4" horizontalDpi="600" verticalDpi="600" orientation="landscape" paperSize="9" scale="77" r:id="rId1"/>
  <rowBreaks count="1" manualBreakCount="1"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Пользователь Windows</cp:lastModifiedBy>
  <cp:lastPrinted>2022-02-08T14:19:45Z</cp:lastPrinted>
  <dcterms:created xsi:type="dcterms:W3CDTF">2012-03-01T06:56:29Z</dcterms:created>
  <dcterms:modified xsi:type="dcterms:W3CDTF">2022-02-09T08:16:23Z</dcterms:modified>
  <cp:category/>
  <cp:version/>
  <cp:contentType/>
  <cp:contentStatus/>
</cp:coreProperties>
</file>